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iquicheo 2024\INFORMES TRIMESTRALES 2025\TERCER INFORME TRIMESTRAL JULIO-SEP 2025\VIII. INFORMACION COMPLEMENTARIA DE ASM\ANEXO 2\"/>
    </mc:Choice>
  </mc:AlternateContent>
  <xr:revisionPtr revIDLastSave="0" documentId="13_ncr:1_{1A202E18-D9FA-4A97-B596-1C313304A1F8}" xr6:coauthVersionLast="47" xr6:coauthVersionMax="47" xr10:uidLastSave="{00000000-0000-0000-0000-000000000000}"/>
  <bookViews>
    <workbookView xWindow="-120" yWindow="-120" windowWidth="29040" windowHeight="15720" activeTab="1" xr2:uid="{F2C01115-C568-48CC-84A1-BBB49EEAD9EF}"/>
  </bookViews>
  <sheets>
    <sheet name="Hoja1" sheetId="1" r:id="rId1"/>
    <sheet name="BUENO" sheetId="3" r:id="rId2"/>
    <sheet name="Hoja2" sheetId="2" r:id="rId3"/>
  </sheets>
  <definedNames>
    <definedName name="_xlnm.Print_Area" localSheetId="1">BUENO!$A$1:$BG$60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9" i="3" l="1"/>
  <c r="Q49" i="3"/>
  <c r="R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P49" i="3"/>
  <c r="BC48" i="3"/>
  <c r="S45" i="3"/>
  <c r="BE14" i="3"/>
  <c r="BB14" i="3"/>
  <c r="BB15" i="3"/>
  <c r="BB39" i="3" l="1"/>
  <c r="BE39" i="3" s="1"/>
  <c r="BC39" i="3"/>
  <c r="BD39" i="3"/>
  <c r="AX39" i="3"/>
  <c r="AR39" i="3"/>
  <c r="AL39" i="3"/>
  <c r="AF39" i="3"/>
  <c r="BD45" i="3"/>
  <c r="BC45" i="3"/>
  <c r="BB45" i="3"/>
  <c r="BE45" i="3" s="1"/>
  <c r="AX45" i="3"/>
  <c r="AR45" i="3"/>
  <c r="AL45" i="3"/>
  <c r="AF45" i="3"/>
  <c r="AX32" i="3" l="1"/>
  <c r="AR32" i="3"/>
  <c r="AL32" i="3"/>
  <c r="AX22" i="3"/>
  <c r="AR22" i="3"/>
  <c r="AL22" i="3"/>
  <c r="AF22" i="3"/>
  <c r="AX17" i="3"/>
  <c r="AR17" i="3"/>
  <c r="AL17" i="3"/>
  <c r="AF17" i="3"/>
  <c r="AX16" i="3"/>
  <c r="AR16" i="3"/>
  <c r="AL16" i="3"/>
  <c r="AF16" i="3"/>
  <c r="AF15" i="3"/>
  <c r="AF14" i="3"/>
  <c r="AX14" i="3"/>
  <c r="AR14" i="3"/>
  <c r="AL14" i="3"/>
  <c r="AF10" i="3"/>
  <c r="BB10" i="3"/>
  <c r="BB11" i="3"/>
  <c r="AL12" i="3"/>
  <c r="AO12" i="3" s="1"/>
  <c r="AF12" i="3"/>
  <c r="AR12" i="3" l="1"/>
  <c r="AU12" i="3" s="1"/>
  <c r="AX12" i="3" s="1"/>
  <c r="BB12" i="3"/>
  <c r="BE12" i="3" s="1"/>
  <c r="BD48" i="3"/>
  <c r="BA48" i="3"/>
  <c r="AX48" i="3"/>
  <c r="AR48" i="3"/>
  <c r="AL48" i="3"/>
  <c r="AF48" i="3"/>
  <c r="BB48" i="3"/>
  <c r="BE48" i="3" s="1"/>
  <c r="BB46" i="3"/>
  <c r="BE46" i="3" s="1"/>
  <c r="AX46" i="3"/>
  <c r="AR46" i="3"/>
  <c r="AL46" i="3"/>
  <c r="AF46" i="3"/>
  <c r="S46" i="3"/>
  <c r="AY46" i="3"/>
  <c r="BC46" i="3"/>
  <c r="BA46" i="3"/>
  <c r="AZ46" i="3"/>
  <c r="BD46" i="3"/>
  <c r="BA45" i="3"/>
  <c r="BB43" i="3"/>
  <c r="BE43" i="3" s="1"/>
  <c r="BD43" i="3"/>
  <c r="BA43" i="3"/>
  <c r="AX43" i="3"/>
  <c r="AR43" i="3"/>
  <c r="AL43" i="3"/>
  <c r="AF43" i="3"/>
  <c r="BB38" i="3"/>
  <c r="BE38" i="3" s="1"/>
  <c r="BD38" i="3"/>
  <c r="BA38" i="3"/>
  <c r="AX38" i="3"/>
  <c r="AR38" i="3"/>
  <c r="AL38" i="3"/>
  <c r="AF38" i="3"/>
  <c r="AX35" i="3"/>
  <c r="AR35" i="3"/>
  <c r="AL35" i="3"/>
  <c r="AF35" i="3"/>
  <c r="AX34" i="3"/>
  <c r="AR34" i="3"/>
  <c r="AL34" i="3"/>
  <c r="AF34" i="3"/>
  <c r="BB34" i="3"/>
  <c r="BE34" i="3" s="1"/>
  <c r="BB35" i="3"/>
  <c r="BE35" i="3" s="1"/>
  <c r="BB33" i="3"/>
  <c r="BE33" i="3" s="1"/>
  <c r="AX33" i="3"/>
  <c r="AR33" i="3"/>
  <c r="AL33" i="3"/>
  <c r="AF33" i="3"/>
  <c r="BE32" i="3"/>
  <c r="BB32" i="3"/>
  <c r="AF32" i="3"/>
  <c r="BB31" i="3"/>
  <c r="BE31" i="3" s="1"/>
  <c r="AX31" i="3"/>
  <c r="AR31" i="3"/>
  <c r="AL31" i="3"/>
  <c r="AF31" i="3"/>
  <c r="BE30" i="3"/>
  <c r="BB30" i="3"/>
  <c r="AX30" i="3"/>
  <c r="AR30" i="3"/>
  <c r="AL30" i="3"/>
  <c r="AF30" i="3"/>
  <c r="BD35" i="3"/>
  <c r="BD34" i="3"/>
  <c r="BD33" i="3"/>
  <c r="BD32" i="3"/>
  <c r="BD31" i="3"/>
  <c r="BD30" i="3"/>
  <c r="BD29" i="3"/>
  <c r="BA34" i="3"/>
  <c r="BA35" i="3"/>
  <c r="BA30" i="3"/>
  <c r="BA31" i="3"/>
  <c r="BA32" i="3"/>
  <c r="BA33" i="3"/>
  <c r="BA29" i="3"/>
  <c r="BB29" i="3"/>
  <c r="BE29" i="3" s="1"/>
  <c r="AX29" i="3"/>
  <c r="AR29" i="3"/>
  <c r="AL29" i="3"/>
  <c r="AF29" i="3"/>
  <c r="BB27" i="3"/>
  <c r="BE27" i="3" s="1"/>
  <c r="AX27" i="3"/>
  <c r="AR27" i="3"/>
  <c r="AL27" i="3"/>
  <c r="AF27" i="3"/>
  <c r="S27" i="3"/>
  <c r="BC27" i="3"/>
  <c r="BD27" i="3"/>
  <c r="AY27" i="3"/>
  <c r="AZ27" i="3"/>
  <c r="BA27" i="3"/>
  <c r="BC26" i="3"/>
  <c r="BD26" i="3"/>
  <c r="BC25" i="3"/>
  <c r="BB26" i="3"/>
  <c r="BE26" i="3" s="1"/>
  <c r="AY26" i="3"/>
  <c r="AZ26" i="3"/>
  <c r="BA26" i="3"/>
  <c r="AX26" i="3"/>
  <c r="AR26" i="3"/>
  <c r="AL26" i="3"/>
  <c r="AF26" i="3"/>
  <c r="S26" i="3"/>
  <c r="BE24" i="3"/>
  <c r="BB24" i="3"/>
  <c r="AX24" i="3"/>
  <c r="AR24" i="3"/>
  <c r="AL24" i="3"/>
  <c r="AF24" i="3"/>
  <c r="AX23" i="3"/>
  <c r="AR23" i="3"/>
  <c r="AF23" i="3"/>
  <c r="BA23" i="3"/>
  <c r="BA24" i="3"/>
  <c r="BA22" i="3"/>
  <c r="BD23" i="3"/>
  <c r="BD24" i="3"/>
  <c r="BD22" i="3"/>
  <c r="BB23" i="3"/>
  <c r="BE23" i="3" s="1"/>
  <c r="AX20" i="3"/>
  <c r="AR20" i="3"/>
  <c r="AL20" i="3"/>
  <c r="AF20" i="3"/>
  <c r="BF19" i="3"/>
  <c r="BG19" i="3"/>
  <c r="BF20" i="3"/>
  <c r="BG20" i="3"/>
  <c r="BC19" i="3"/>
  <c r="BD19" i="3"/>
  <c r="BC20" i="3"/>
  <c r="BD20" i="3"/>
  <c r="BB20" i="3"/>
  <c r="BE20" i="3" s="1"/>
  <c r="AY19" i="3"/>
  <c r="AZ19" i="3"/>
  <c r="BA19" i="3"/>
  <c r="AY20" i="3"/>
  <c r="AZ20" i="3"/>
  <c r="BA20" i="3"/>
  <c r="AV20" i="3"/>
  <c r="AW20" i="3"/>
  <c r="AV19" i="3"/>
  <c r="AW19" i="3"/>
  <c r="AS19" i="3"/>
  <c r="AT19" i="3"/>
  <c r="AS20" i="3"/>
  <c r="AT20" i="3"/>
  <c r="AP19" i="3"/>
  <c r="AQ19" i="3"/>
  <c r="AP20" i="3"/>
  <c r="AQ20" i="3"/>
  <c r="AL19" i="3"/>
  <c r="AO19" i="3" s="1"/>
  <c r="AF19" i="3"/>
  <c r="AP18" i="3"/>
  <c r="AQ18" i="3"/>
  <c r="AS18" i="3"/>
  <c r="AT18" i="3"/>
  <c r="AV18" i="3"/>
  <c r="AW18" i="3"/>
  <c r="AY18" i="3"/>
  <c r="AZ18" i="3"/>
  <c r="BA18" i="3"/>
  <c r="BC18" i="3"/>
  <c r="BD18" i="3"/>
  <c r="BG18" i="3"/>
  <c r="BF18" i="3"/>
  <c r="BD17" i="3"/>
  <c r="BA17" i="3"/>
  <c r="BB18" i="3"/>
  <c r="BE18" i="3" s="1"/>
  <c r="BD16" i="3"/>
  <c r="BA16" i="3"/>
  <c r="BE10" i="3"/>
  <c r="BB16" i="3"/>
  <c r="BE16" i="3" s="1"/>
  <c r="BD47" i="3"/>
  <c r="BA47" i="3"/>
  <c r="BD44" i="3"/>
  <c r="BA44" i="3"/>
  <c r="BD41" i="3"/>
  <c r="BA41" i="3"/>
  <c r="BD37" i="3"/>
  <c r="BA37" i="3"/>
  <c r="BD25" i="3"/>
  <c r="BA25" i="3"/>
  <c r="AF11" i="3"/>
  <c r="BE11" i="3"/>
  <c r="AR19" i="3" l="1"/>
  <c r="AU19" i="3" s="1"/>
  <c r="AX19" i="3" s="1"/>
  <c r="BB19" i="3"/>
  <c r="BE19" i="3" s="1"/>
  <c r="AZ48" i="3"/>
  <c r="AY48" i="3"/>
  <c r="BE47" i="3"/>
  <c r="BC47" i="3"/>
  <c r="BB47" i="3"/>
  <c r="AZ47" i="3"/>
  <c r="AY47" i="3"/>
  <c r="AX47" i="3"/>
  <c r="AU47" i="3"/>
  <c r="AR47" i="3"/>
  <c r="AO47" i="3"/>
  <c r="AL47" i="3"/>
  <c r="AZ45" i="3"/>
  <c r="AY45" i="3"/>
  <c r="BE44" i="3"/>
  <c r="BC44" i="3"/>
  <c r="BB44" i="3"/>
  <c r="AZ44" i="3"/>
  <c r="AY44" i="3"/>
  <c r="AX44" i="3"/>
  <c r="AU44" i="3"/>
  <c r="AR44" i="3"/>
  <c r="AO44" i="3"/>
  <c r="AL44" i="3"/>
  <c r="BC43" i="3"/>
  <c r="AZ43" i="3"/>
  <c r="AY43" i="3"/>
  <c r="BC41" i="3"/>
  <c r="BB41" i="3"/>
  <c r="AZ41" i="3"/>
  <c r="AY41" i="3"/>
  <c r="AU41" i="3"/>
  <c r="AO41" i="3"/>
  <c r="AL41" i="3"/>
  <c r="AZ40" i="3"/>
  <c r="AY40" i="3"/>
  <c r="AZ39" i="3"/>
  <c r="AY39" i="3"/>
  <c r="BC38" i="3"/>
  <c r="AZ38" i="3"/>
  <c r="AY38" i="3"/>
  <c r="BC37" i="3"/>
  <c r="AZ37" i="3"/>
  <c r="AY37" i="3"/>
  <c r="AO37" i="3"/>
  <c r="AL37" i="3"/>
  <c r="BC35" i="3"/>
  <c r="AZ35" i="3"/>
  <c r="AY35" i="3"/>
  <c r="BC34" i="3"/>
  <c r="AZ34" i="3"/>
  <c r="AY34" i="3"/>
  <c r="BC33" i="3"/>
  <c r="AZ33" i="3"/>
  <c r="AY33" i="3"/>
  <c r="BC32" i="3"/>
  <c r="AZ32" i="3"/>
  <c r="AY32" i="3"/>
  <c r="BC31" i="3"/>
  <c r="AZ31" i="3"/>
  <c r="AY31" i="3"/>
  <c r="BC30" i="3"/>
  <c r="AZ30" i="3"/>
  <c r="AY30" i="3"/>
  <c r="BC29" i="3"/>
  <c r="AZ29" i="3"/>
  <c r="AY29" i="3"/>
  <c r="AZ25" i="3"/>
  <c r="AY25" i="3"/>
  <c r="AO25" i="3"/>
  <c r="AL25" i="3"/>
  <c r="BC24" i="3"/>
  <c r="AZ24" i="3"/>
  <c r="AY24" i="3"/>
  <c r="BC23" i="3"/>
  <c r="AZ23" i="3"/>
  <c r="AY23" i="3"/>
  <c r="BC22" i="3"/>
  <c r="AZ22" i="3"/>
  <c r="AY22" i="3"/>
  <c r="BB22" i="3"/>
  <c r="BE22" i="3" s="1"/>
  <c r="BC17" i="3"/>
  <c r="AZ17" i="3"/>
  <c r="AY17" i="3"/>
  <c r="BC16" i="3"/>
  <c r="AZ16" i="3"/>
  <c r="AY16" i="3"/>
  <c r="BC15" i="3"/>
  <c r="AZ15" i="3"/>
  <c r="AY15" i="3"/>
  <c r="BE15" i="3"/>
  <c r="BC14" i="3"/>
  <c r="AZ14" i="3"/>
  <c r="AY14" i="3"/>
  <c r="BC13" i="3"/>
  <c r="AZ13" i="3"/>
  <c r="AY13" i="3"/>
  <c r="BF12" i="3"/>
  <c r="BC12" i="3"/>
  <c r="AZ12" i="3"/>
  <c r="AY12" i="3"/>
  <c r="BD58" i="2"/>
  <c r="BA58" i="2"/>
  <c r="AW58" i="2"/>
  <c r="AV58" i="2"/>
  <c r="AT58" i="2"/>
  <c r="AS58" i="2"/>
  <c r="AQ58" i="2"/>
  <c r="AP58" i="2"/>
  <c r="AN58" i="2"/>
  <c r="AM58" i="2"/>
  <c r="AK58" i="2"/>
  <c r="AJ58" i="2"/>
  <c r="AH58" i="2"/>
  <c r="AG58" i="2"/>
  <c r="AE58" i="2"/>
  <c r="AD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BC44" i="2"/>
  <c r="AZ44" i="2"/>
  <c r="AY44" i="2"/>
  <c r="AI44" i="2"/>
  <c r="AL44" i="2" s="1"/>
  <c r="AF44" i="2"/>
  <c r="BC43" i="2"/>
  <c r="AZ43" i="2"/>
  <c r="AY43" i="2"/>
  <c r="AO43" i="2"/>
  <c r="AR43" i="2" s="1"/>
  <c r="AL43" i="2"/>
  <c r="BC41" i="2"/>
  <c r="AZ41" i="2"/>
  <c r="AY41" i="2"/>
  <c r="AI41" i="2"/>
  <c r="AL41" i="2" s="1"/>
  <c r="AF41" i="2"/>
  <c r="BC40" i="2"/>
  <c r="AZ40" i="2"/>
  <c r="AY40" i="2"/>
  <c r="AO40" i="2"/>
  <c r="AU40" i="2" s="1"/>
  <c r="AL40" i="2"/>
  <c r="BC39" i="2"/>
  <c r="AZ39" i="2"/>
  <c r="AY39" i="2"/>
  <c r="AO39" i="2"/>
  <c r="AR39" i="2" s="1"/>
  <c r="AL39" i="2"/>
  <c r="BC38" i="2"/>
  <c r="AZ38" i="2"/>
  <c r="AY38" i="2"/>
  <c r="AO38" i="2"/>
  <c r="AU38" i="2" s="1"/>
  <c r="AX38" i="2" s="1"/>
  <c r="AL38" i="2"/>
  <c r="AF38" i="2"/>
  <c r="AC38" i="2"/>
  <c r="BC37" i="2"/>
  <c r="AZ37" i="2"/>
  <c r="AY37" i="2"/>
  <c r="AO37" i="2"/>
  <c r="AR37" i="2" s="1"/>
  <c r="AL37" i="2"/>
  <c r="BC36" i="2"/>
  <c r="AZ36" i="2"/>
  <c r="AY36" i="2"/>
  <c r="AU36" i="2"/>
  <c r="BB36" i="2" s="1"/>
  <c r="BE36" i="2" s="1"/>
  <c r="AO36" i="2"/>
  <c r="AR36" i="2" s="1"/>
  <c r="AL36" i="2"/>
  <c r="BC35" i="2"/>
  <c r="AZ35" i="2"/>
  <c r="AY35" i="2"/>
  <c r="AO35" i="2"/>
  <c r="AU35" i="2" s="1"/>
  <c r="AL35" i="2"/>
  <c r="BC34" i="2"/>
  <c r="AZ34" i="2"/>
  <c r="AY34" i="2"/>
  <c r="AO34" i="2"/>
  <c r="AR34" i="2" s="1"/>
  <c r="AL34" i="2"/>
  <c r="BC33" i="2"/>
  <c r="AZ33" i="2"/>
  <c r="AY33" i="2"/>
  <c r="AO33" i="2"/>
  <c r="AU33" i="2" s="1"/>
  <c r="AX33" i="2" s="1"/>
  <c r="AL33" i="2"/>
  <c r="AF33" i="2"/>
  <c r="BC32" i="2"/>
  <c r="AZ32" i="2"/>
  <c r="AY32" i="2"/>
  <c r="AI32" i="2"/>
  <c r="AO32" i="2" s="1"/>
  <c r="AF32" i="2"/>
  <c r="AC32" i="2"/>
  <c r="BC31" i="2"/>
  <c r="AZ31" i="2"/>
  <c r="AY31" i="2"/>
  <c r="AO31" i="2"/>
  <c r="AU31" i="2" s="1"/>
  <c r="AL31" i="2"/>
  <c r="BC30" i="2"/>
  <c r="AZ30" i="2"/>
  <c r="AY30" i="2"/>
  <c r="AO30" i="2"/>
  <c r="AR30" i="2" s="1"/>
  <c r="AL30" i="2"/>
  <c r="AF30" i="2"/>
  <c r="AC30" i="2"/>
  <c r="BC29" i="2"/>
  <c r="AZ29" i="2"/>
  <c r="AY29" i="2"/>
  <c r="AI29" i="2"/>
  <c r="AO29" i="2" s="1"/>
  <c r="AF29" i="2"/>
  <c r="BC28" i="2"/>
  <c r="AZ28" i="2"/>
  <c r="AY28" i="2"/>
  <c r="AI28" i="2"/>
  <c r="AO28" i="2" s="1"/>
  <c r="AF28" i="2"/>
  <c r="BC27" i="2"/>
  <c r="AZ27" i="2"/>
  <c r="AY27" i="2"/>
  <c r="AI27" i="2"/>
  <c r="AF27" i="2"/>
  <c r="BC26" i="2"/>
  <c r="AZ26" i="2"/>
  <c r="AY26" i="2"/>
  <c r="AI26" i="2"/>
  <c r="AO26" i="2" s="1"/>
  <c r="AR26" i="2" s="1"/>
  <c r="AF26" i="2"/>
  <c r="BC25" i="2"/>
  <c r="AZ25" i="2"/>
  <c r="AY25" i="2"/>
  <c r="AI25" i="2"/>
  <c r="AF25" i="2"/>
  <c r="BC24" i="2"/>
  <c r="AZ24" i="2"/>
  <c r="AY24" i="2"/>
  <c r="AI24" i="2"/>
  <c r="AF24" i="2"/>
  <c r="BC23" i="2"/>
  <c r="AZ23" i="2"/>
  <c r="AY23" i="2"/>
  <c r="AO23" i="2"/>
  <c r="AR23" i="2" s="1"/>
  <c r="AL23" i="2"/>
  <c r="BC22" i="2"/>
  <c r="AZ22" i="2"/>
  <c r="AY22" i="2"/>
  <c r="AO22" i="2"/>
  <c r="AL22" i="2"/>
  <c r="BC21" i="2"/>
  <c r="AZ21" i="2"/>
  <c r="AY21" i="2"/>
  <c r="AO21" i="2"/>
  <c r="AR21" i="2" s="1"/>
  <c r="AL21" i="2"/>
  <c r="AF21" i="2"/>
  <c r="AC21" i="2"/>
  <c r="BC20" i="2"/>
  <c r="AZ20" i="2"/>
  <c r="AY20" i="2"/>
  <c r="AO20" i="2"/>
  <c r="AU20" i="2" s="1"/>
  <c r="AX20" i="2" s="1"/>
  <c r="AL20" i="2"/>
  <c r="AF20" i="2"/>
  <c r="AC20" i="2"/>
  <c r="BC19" i="2"/>
  <c r="AZ19" i="2"/>
  <c r="AY19" i="2"/>
  <c r="AO19" i="2"/>
  <c r="AR19" i="2" s="1"/>
  <c r="AL19" i="2"/>
  <c r="AF19" i="2"/>
  <c r="BC18" i="2"/>
  <c r="AZ18" i="2"/>
  <c r="AY18" i="2"/>
  <c r="AO18" i="2"/>
  <c r="AU18" i="2" s="1"/>
  <c r="AL18" i="2"/>
  <c r="BC17" i="2"/>
  <c r="AZ17" i="2"/>
  <c r="AY17" i="2"/>
  <c r="AO17" i="2"/>
  <c r="AU17" i="2" s="1"/>
  <c r="AX17" i="2" s="1"/>
  <c r="AL17" i="2"/>
  <c r="AF17" i="2"/>
  <c r="AC17" i="2"/>
  <c r="BC16" i="2"/>
  <c r="AZ16" i="2"/>
  <c r="AY16" i="2"/>
  <c r="AO16" i="2"/>
  <c r="AR16" i="2" s="1"/>
  <c r="AL16" i="2"/>
  <c r="BC15" i="2"/>
  <c r="AZ15" i="2"/>
  <c r="AY15" i="2"/>
  <c r="AO15" i="2"/>
  <c r="AU15" i="2" s="1"/>
  <c r="AX15" i="2" s="1"/>
  <c r="AL15" i="2"/>
  <c r="AF15" i="2"/>
  <c r="AC15" i="2"/>
  <c r="BC14" i="2"/>
  <c r="AZ14" i="2"/>
  <c r="AY14" i="2"/>
  <c r="AO14" i="2"/>
  <c r="AU14" i="2" s="1"/>
  <c r="AX14" i="2" s="1"/>
  <c r="AL14" i="2"/>
  <c r="AF14" i="2"/>
  <c r="BC13" i="2"/>
  <c r="AZ13" i="2"/>
  <c r="AY13" i="2"/>
  <c r="AO13" i="2"/>
  <c r="AU13" i="2" s="1"/>
  <c r="AL13" i="2"/>
  <c r="BF12" i="2"/>
  <c r="BC12" i="2"/>
  <c r="AZ12" i="2"/>
  <c r="AY12" i="2"/>
  <c r="AO12" i="2"/>
  <c r="AL12" i="2"/>
  <c r="BG12" i="2" s="1"/>
  <c r="BG58" i="2" s="1"/>
  <c r="AF12" i="2"/>
  <c r="BF11" i="2"/>
  <c r="BC11" i="2"/>
  <c r="AZ11" i="2"/>
  <c r="AY11" i="2"/>
  <c r="AO11" i="2"/>
  <c r="AL11" i="2"/>
  <c r="AF11" i="2"/>
  <c r="BB10" i="2"/>
  <c r="BD60" i="1"/>
  <c r="BA60" i="1"/>
  <c r="AW60" i="1"/>
  <c r="AV60" i="1"/>
  <c r="AT60" i="1"/>
  <c r="AS60" i="1"/>
  <c r="AQ60" i="1"/>
  <c r="AP60" i="1"/>
  <c r="AN60" i="1"/>
  <c r="AM60" i="1"/>
  <c r="AK60" i="1"/>
  <c r="AJ60" i="1"/>
  <c r="AH60" i="1"/>
  <c r="AG60" i="1"/>
  <c r="AE60" i="1"/>
  <c r="AD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BC46" i="1"/>
  <c r="AZ46" i="1"/>
  <c r="AY46" i="1"/>
  <c r="AI46" i="1"/>
  <c r="AL46" i="1" s="1"/>
  <c r="AF46" i="1"/>
  <c r="BC45" i="1"/>
  <c r="AZ45" i="1"/>
  <c r="AY45" i="1"/>
  <c r="AO45" i="1"/>
  <c r="AR45" i="1" s="1"/>
  <c r="AL45" i="1"/>
  <c r="BC43" i="1"/>
  <c r="AZ43" i="1"/>
  <c r="AY43" i="1"/>
  <c r="AI43" i="1"/>
  <c r="AL43" i="1" s="1"/>
  <c r="AF43" i="1"/>
  <c r="BC42" i="1"/>
  <c r="AZ42" i="1"/>
  <c r="AY42" i="1"/>
  <c r="AU42" i="1"/>
  <c r="BB42" i="1" s="1"/>
  <c r="BE42" i="1" s="1"/>
  <c r="AO42" i="1"/>
  <c r="AR42" i="1" s="1"/>
  <c r="AL42" i="1"/>
  <c r="BC41" i="1"/>
  <c r="AZ41" i="1"/>
  <c r="AY41" i="1"/>
  <c r="AO41" i="1"/>
  <c r="AU41" i="1" s="1"/>
  <c r="AX41" i="3" s="1"/>
  <c r="AL41" i="1"/>
  <c r="BC40" i="1"/>
  <c r="AZ40" i="1"/>
  <c r="AY40" i="1"/>
  <c r="AO40" i="1"/>
  <c r="AR40" i="1" s="1"/>
  <c r="AL40" i="1"/>
  <c r="AF40" i="1"/>
  <c r="AC40" i="1"/>
  <c r="BC39" i="1"/>
  <c r="AZ39" i="1"/>
  <c r="AY39" i="1"/>
  <c r="AO39" i="1"/>
  <c r="AU39" i="1" s="1"/>
  <c r="BB39" i="1" s="1"/>
  <c r="BE39" i="1" s="1"/>
  <c r="AL39" i="1"/>
  <c r="BC38" i="1"/>
  <c r="AZ38" i="1"/>
  <c r="AY38" i="1"/>
  <c r="AO38" i="1"/>
  <c r="AU38" i="1" s="1"/>
  <c r="AL38" i="1"/>
  <c r="BC37" i="1"/>
  <c r="AZ37" i="1"/>
  <c r="AY37" i="1"/>
  <c r="AO37" i="1"/>
  <c r="AR37" i="1" s="1"/>
  <c r="AL37" i="1"/>
  <c r="BC36" i="1"/>
  <c r="AZ36" i="1"/>
  <c r="AY36" i="1"/>
  <c r="AO36" i="1"/>
  <c r="AR36" i="1" s="1"/>
  <c r="AL36" i="1"/>
  <c r="BC35" i="1"/>
  <c r="AZ35" i="1"/>
  <c r="AY35" i="1"/>
  <c r="AO35" i="1"/>
  <c r="AU35" i="1" s="1"/>
  <c r="AX35" i="1" s="1"/>
  <c r="AL35" i="1"/>
  <c r="AF35" i="1"/>
  <c r="BC34" i="1"/>
  <c r="AZ34" i="1"/>
  <c r="AY34" i="1"/>
  <c r="AI34" i="1"/>
  <c r="AL34" i="1" s="1"/>
  <c r="AF34" i="1"/>
  <c r="AC34" i="1"/>
  <c r="BC33" i="1"/>
  <c r="AZ33" i="1"/>
  <c r="AY33" i="1"/>
  <c r="AO33" i="1"/>
  <c r="AR33" i="1" s="1"/>
  <c r="AL33" i="1"/>
  <c r="BC32" i="1"/>
  <c r="AZ32" i="1"/>
  <c r="AY32" i="1"/>
  <c r="AO32" i="1"/>
  <c r="AR32" i="1" s="1"/>
  <c r="AL32" i="1"/>
  <c r="AF32" i="1"/>
  <c r="AC32" i="1"/>
  <c r="BC31" i="1"/>
  <c r="AZ31" i="1"/>
  <c r="AY31" i="1"/>
  <c r="AI31" i="1"/>
  <c r="AO31" i="1" s="1"/>
  <c r="AU31" i="1" s="1"/>
  <c r="AX31" i="1" s="1"/>
  <c r="AF31" i="1"/>
  <c r="BC30" i="1"/>
  <c r="AZ30" i="1"/>
  <c r="AY30" i="1"/>
  <c r="AI30" i="1"/>
  <c r="AL30" i="1" s="1"/>
  <c r="AF30" i="1"/>
  <c r="BC29" i="1"/>
  <c r="AZ29" i="1"/>
  <c r="AY29" i="1"/>
  <c r="AI29" i="1"/>
  <c r="AO29" i="1" s="1"/>
  <c r="AR29" i="1" s="1"/>
  <c r="AF29" i="1"/>
  <c r="BC28" i="1"/>
  <c r="AZ28" i="1"/>
  <c r="AY28" i="1"/>
  <c r="AI28" i="1"/>
  <c r="AO28" i="1" s="1"/>
  <c r="AU28" i="1" s="1"/>
  <c r="AX28" i="1" s="1"/>
  <c r="AF28" i="1"/>
  <c r="BC27" i="1"/>
  <c r="AZ27" i="1"/>
  <c r="AY27" i="1"/>
  <c r="AI27" i="1"/>
  <c r="AL27" i="1" s="1"/>
  <c r="AF27" i="1"/>
  <c r="BC26" i="1"/>
  <c r="AZ26" i="1"/>
  <c r="AY26" i="1"/>
  <c r="AI26" i="1"/>
  <c r="AF26" i="1"/>
  <c r="BC25" i="1"/>
  <c r="AZ25" i="1"/>
  <c r="AY25" i="1"/>
  <c r="AO25" i="1"/>
  <c r="AR25" i="1" s="1"/>
  <c r="AL25" i="1"/>
  <c r="BC24" i="1"/>
  <c r="AZ24" i="1"/>
  <c r="AY24" i="1"/>
  <c r="AO24" i="1"/>
  <c r="AR24" i="1" s="1"/>
  <c r="AL24" i="1"/>
  <c r="BC23" i="1"/>
  <c r="AZ23" i="1"/>
  <c r="AY23" i="1"/>
  <c r="AO23" i="1"/>
  <c r="AU23" i="1" s="1"/>
  <c r="AL23" i="1"/>
  <c r="AF23" i="1"/>
  <c r="AC23" i="1"/>
  <c r="BC22" i="1"/>
  <c r="AZ22" i="1"/>
  <c r="AY22" i="1"/>
  <c r="AO22" i="1"/>
  <c r="AU22" i="1" s="1"/>
  <c r="AL22" i="1"/>
  <c r="AF22" i="1"/>
  <c r="AC22" i="1"/>
  <c r="BC21" i="1"/>
  <c r="AZ21" i="1"/>
  <c r="AY21" i="1"/>
  <c r="AO21" i="1"/>
  <c r="AU21" i="1" s="1"/>
  <c r="AL21" i="1"/>
  <c r="AF21" i="1"/>
  <c r="BC20" i="1"/>
  <c r="AZ20" i="1"/>
  <c r="AY20" i="1"/>
  <c r="AO20" i="1"/>
  <c r="AU20" i="1" s="1"/>
  <c r="AL20" i="1"/>
  <c r="BC19" i="1"/>
  <c r="AZ19" i="1"/>
  <c r="AY19" i="1"/>
  <c r="AO19" i="1"/>
  <c r="AR19" i="1" s="1"/>
  <c r="AL19" i="1"/>
  <c r="AF19" i="1"/>
  <c r="AC19" i="1"/>
  <c r="BC18" i="1"/>
  <c r="AZ18" i="1"/>
  <c r="AY18" i="1"/>
  <c r="AO18" i="1"/>
  <c r="AR18" i="1" s="1"/>
  <c r="AL18" i="1"/>
  <c r="BC17" i="1"/>
  <c r="AZ17" i="1"/>
  <c r="AY17" i="1"/>
  <c r="AO17" i="1"/>
  <c r="AR17" i="1" s="1"/>
  <c r="AL17" i="1"/>
  <c r="AF17" i="1"/>
  <c r="AC17" i="1"/>
  <c r="BC16" i="1"/>
  <c r="AZ16" i="1"/>
  <c r="AY16" i="1"/>
  <c r="AO16" i="1"/>
  <c r="AR16" i="1" s="1"/>
  <c r="AL16" i="1"/>
  <c r="AF16" i="1"/>
  <c r="BC15" i="1"/>
  <c r="AZ15" i="1"/>
  <c r="AY15" i="1"/>
  <c r="AO15" i="1"/>
  <c r="AR15" i="1" s="1"/>
  <c r="AL15" i="1"/>
  <c r="BF14" i="1"/>
  <c r="BC14" i="1"/>
  <c r="AZ14" i="1"/>
  <c r="AY14" i="1"/>
  <c r="AO14" i="1"/>
  <c r="AU14" i="1" s="1"/>
  <c r="AX14" i="1" s="1"/>
  <c r="AL14" i="1"/>
  <c r="BG14" i="1" s="1"/>
  <c r="BG60" i="1" s="1"/>
  <c r="AF14" i="1"/>
  <c r="BF13" i="1"/>
  <c r="BC13" i="1"/>
  <c r="AZ13" i="1"/>
  <c r="AY13" i="1"/>
  <c r="AO13" i="1"/>
  <c r="AL13" i="1"/>
  <c r="AF13" i="1"/>
  <c r="BB12" i="1"/>
  <c r="AR41" i="3" l="1"/>
  <c r="AR25" i="3"/>
  <c r="AU25" i="3"/>
  <c r="AR37" i="3"/>
  <c r="AU37" i="3"/>
  <c r="BB17" i="3"/>
  <c r="BE17" i="3" s="1"/>
  <c r="BB38" i="2"/>
  <c r="BE38" i="2" s="1"/>
  <c r="BB17" i="2"/>
  <c r="BE17" i="2" s="1"/>
  <c r="AY58" i="2"/>
  <c r="BB15" i="2"/>
  <c r="BE15" i="2" s="1"/>
  <c r="AU30" i="2"/>
  <c r="AX30" i="2" s="1"/>
  <c r="AU19" i="2"/>
  <c r="AX19" i="2" s="1"/>
  <c r="BB30" i="2"/>
  <c r="BE30" i="2" s="1"/>
  <c r="AZ58" i="2"/>
  <c r="AU43" i="2"/>
  <c r="BB43" i="2" s="1"/>
  <c r="BE43" i="2" s="1"/>
  <c r="BF58" i="2"/>
  <c r="AU16" i="2"/>
  <c r="AR14" i="2"/>
  <c r="AC58" i="2"/>
  <c r="AU39" i="2"/>
  <c r="AX39" i="2" s="1"/>
  <c r="BB14" i="2"/>
  <c r="BE14" i="2" s="1"/>
  <c r="AF58" i="2"/>
  <c r="BC58" i="2"/>
  <c r="AU21" i="2"/>
  <c r="AX21" i="2" s="1"/>
  <c r="AL25" i="2"/>
  <c r="AO25" i="2"/>
  <c r="AI58" i="2"/>
  <c r="AU32" i="2"/>
  <c r="AX32" i="2" s="1"/>
  <c r="AR32" i="2"/>
  <c r="BE10" i="2"/>
  <c r="AO27" i="2"/>
  <c r="AL27" i="2"/>
  <c r="AU12" i="2"/>
  <c r="AX12" i="2" s="1"/>
  <c r="AR12" i="2"/>
  <c r="AX13" i="2"/>
  <c r="BB13" i="2"/>
  <c r="BE13" i="2" s="1"/>
  <c r="AU22" i="2"/>
  <c r="AR22" i="2"/>
  <c r="BB33" i="2"/>
  <c r="BE33" i="2" s="1"/>
  <c r="AX18" i="2"/>
  <c r="BB18" i="2"/>
  <c r="BE18" i="2" s="1"/>
  <c r="AR28" i="2"/>
  <c r="AU28" i="2"/>
  <c r="AX28" i="2" s="1"/>
  <c r="AX35" i="2"/>
  <c r="BB35" i="2"/>
  <c r="BE35" i="2" s="1"/>
  <c r="BB20" i="2"/>
  <c r="BE20" i="2" s="1"/>
  <c r="BB31" i="2"/>
  <c r="BE31" i="2" s="1"/>
  <c r="AX31" i="2"/>
  <c r="AU26" i="2"/>
  <c r="AX26" i="2" s="1"/>
  <c r="AU29" i="2"/>
  <c r="AR29" i="2"/>
  <c r="BB40" i="2"/>
  <c r="BE40" i="2" s="1"/>
  <c r="AX40" i="2"/>
  <c r="AX36" i="2"/>
  <c r="AR40" i="2"/>
  <c r="AU37" i="2"/>
  <c r="AO44" i="2"/>
  <c r="AR20" i="2"/>
  <c r="AR15" i="2"/>
  <c r="AR18" i="2"/>
  <c r="AU23" i="2"/>
  <c r="AL32" i="2"/>
  <c r="AU34" i="2"/>
  <c r="AO41" i="2"/>
  <c r="AR11" i="2"/>
  <c r="AR13" i="2"/>
  <c r="AL24" i="2"/>
  <c r="AL26" i="2"/>
  <c r="AL28" i="2"/>
  <c r="AR35" i="2"/>
  <c r="AR38" i="2"/>
  <c r="AR33" i="2"/>
  <c r="AR17" i="2"/>
  <c r="AU11" i="2"/>
  <c r="BB11" i="2" s="1"/>
  <c r="BE11" i="2" s="1"/>
  <c r="AO24" i="2"/>
  <c r="AL29" i="2"/>
  <c r="AR31" i="2"/>
  <c r="AU18" i="1"/>
  <c r="BB18" i="1" s="1"/>
  <c r="BE18" i="1" s="1"/>
  <c r="AO46" i="1"/>
  <c r="AR46" i="1" s="1"/>
  <c r="AU33" i="1"/>
  <c r="BB33" i="1" s="1"/>
  <c r="BE33" i="1" s="1"/>
  <c r="AU24" i="1"/>
  <c r="BB24" i="1" s="1"/>
  <c r="BE24" i="1" s="1"/>
  <c r="AO27" i="1"/>
  <c r="AR27" i="1" s="1"/>
  <c r="AU37" i="1"/>
  <c r="AI60" i="1"/>
  <c r="BF60" i="1"/>
  <c r="AU45" i="1"/>
  <c r="BB45" i="1" s="1"/>
  <c r="BE45" i="1" s="1"/>
  <c r="AU17" i="1"/>
  <c r="BB17" i="1" s="1"/>
  <c r="BE17" i="1" s="1"/>
  <c r="AF60" i="1"/>
  <c r="AL26" i="1"/>
  <c r="AU16" i="1"/>
  <c r="BB16" i="1" s="1"/>
  <c r="BE16" i="1" s="1"/>
  <c r="AR39" i="1"/>
  <c r="AU15" i="1"/>
  <c r="AX15" i="1" s="1"/>
  <c r="AO34" i="1"/>
  <c r="AU34" i="1" s="1"/>
  <c r="BB34" i="1" s="1"/>
  <c r="BE34" i="1" s="1"/>
  <c r="AZ60" i="1"/>
  <c r="BB35" i="1"/>
  <c r="BE35" i="1" s="1"/>
  <c r="BC60" i="1"/>
  <c r="AO26" i="1"/>
  <c r="AU26" i="1" s="1"/>
  <c r="AX26" i="1" s="1"/>
  <c r="AR38" i="1"/>
  <c r="AX39" i="1"/>
  <c r="AO43" i="1"/>
  <c r="BB14" i="1"/>
  <c r="BE14" i="1" s="1"/>
  <c r="AX18" i="1"/>
  <c r="AR22" i="1"/>
  <c r="AL31" i="1"/>
  <c r="AX42" i="1"/>
  <c r="AU40" i="1"/>
  <c r="AX40" i="1" s="1"/>
  <c r="AC60" i="1"/>
  <c r="AU19" i="1"/>
  <c r="AX19" i="1" s="1"/>
  <c r="AL29" i="1"/>
  <c r="AO30" i="1"/>
  <c r="AR30" i="1" s="1"/>
  <c r="AR21" i="1"/>
  <c r="AR35" i="1"/>
  <c r="AR41" i="1"/>
  <c r="BB28" i="1"/>
  <c r="BE28" i="1" s="1"/>
  <c r="AR13" i="1"/>
  <c r="AU13" i="1"/>
  <c r="AX13" i="1" s="1"/>
  <c r="AR14" i="1"/>
  <c r="AL28" i="1"/>
  <c r="AR23" i="1"/>
  <c r="AU36" i="1"/>
  <c r="AY60" i="1"/>
  <c r="BB20" i="1"/>
  <c r="BE20" i="1" s="1"/>
  <c r="AX20" i="1"/>
  <c r="BB38" i="1"/>
  <c r="BE38" i="1" s="1"/>
  <c r="AX38" i="1"/>
  <c r="BB23" i="1"/>
  <c r="BE23" i="1" s="1"/>
  <c r="AX23" i="1"/>
  <c r="BB22" i="1"/>
  <c r="BE22" i="1" s="1"/>
  <c r="AX22" i="1"/>
  <c r="BB41" i="1"/>
  <c r="AX41" i="1"/>
  <c r="BB31" i="1"/>
  <c r="BE31" i="1" s="1"/>
  <c r="BB21" i="1"/>
  <c r="BE21" i="1" s="1"/>
  <c r="AX21" i="1"/>
  <c r="AR28" i="1"/>
  <c r="AR31" i="1"/>
  <c r="AX33" i="1"/>
  <c r="AU25" i="1"/>
  <c r="AU29" i="1"/>
  <c r="AX29" i="1" s="1"/>
  <c r="AU32" i="1"/>
  <c r="AX32" i="1" s="1"/>
  <c r="AR20" i="1"/>
  <c r="BE12" i="1"/>
  <c r="AU27" i="1" l="1"/>
  <c r="AX27" i="1" s="1"/>
  <c r="BE41" i="1"/>
  <c r="BE41" i="3"/>
  <c r="AX37" i="1"/>
  <c r="BB37" i="3"/>
  <c r="AX37" i="3"/>
  <c r="AU46" i="1"/>
  <c r="AX46" i="1" s="1"/>
  <c r="BB25" i="3"/>
  <c r="AX25" i="3"/>
  <c r="BB12" i="2"/>
  <c r="BE12" i="2" s="1"/>
  <c r="AO58" i="2"/>
  <c r="BB19" i="2"/>
  <c r="BE19" i="2" s="1"/>
  <c r="BB28" i="2"/>
  <c r="BE28" i="2" s="1"/>
  <c r="AL58" i="2"/>
  <c r="AX43" i="2"/>
  <c r="BB16" i="2"/>
  <c r="BE16" i="2" s="1"/>
  <c r="AX16" i="2"/>
  <c r="BB39" i="2"/>
  <c r="BE39" i="2" s="1"/>
  <c r="BB32" i="2"/>
  <c r="BE32" i="2" s="1"/>
  <c r="BB21" i="2"/>
  <c r="BE21" i="2" s="1"/>
  <c r="AR44" i="2"/>
  <c r="AU44" i="2"/>
  <c r="BB37" i="2"/>
  <c r="BE37" i="2" s="1"/>
  <c r="AX37" i="2"/>
  <c r="AU27" i="2"/>
  <c r="AR27" i="2"/>
  <c r="AU41" i="2"/>
  <c r="AR41" i="2"/>
  <c r="BB29" i="2"/>
  <c r="BE29" i="2" s="1"/>
  <c r="AX29" i="2"/>
  <c r="BB34" i="2"/>
  <c r="BE34" i="2" s="1"/>
  <c r="AX34" i="2"/>
  <c r="BB26" i="2"/>
  <c r="BE26" i="2" s="1"/>
  <c r="AO62" i="2"/>
  <c r="AR24" i="2"/>
  <c r="AU24" i="2"/>
  <c r="AX23" i="2"/>
  <c r="BB23" i="2"/>
  <c r="BE23" i="2" s="1"/>
  <c r="BB22" i="2"/>
  <c r="BE22" i="2" s="1"/>
  <c r="AX22" i="2"/>
  <c r="AU25" i="2"/>
  <c r="AR25" i="2"/>
  <c r="AX11" i="2"/>
  <c r="AX24" i="1"/>
  <c r="AX45" i="1"/>
  <c r="BB13" i="1"/>
  <c r="BE13" i="1" s="1"/>
  <c r="AX34" i="1"/>
  <c r="AL60" i="1"/>
  <c r="AX16" i="1"/>
  <c r="BB40" i="1"/>
  <c r="BE40" i="1" s="1"/>
  <c r="AX17" i="1"/>
  <c r="BB46" i="1"/>
  <c r="BE46" i="1" s="1"/>
  <c r="AR34" i="1"/>
  <c r="BB37" i="1"/>
  <c r="BB29" i="1"/>
  <c r="BE29" i="1" s="1"/>
  <c r="BB26" i="1"/>
  <c r="BE26" i="1" s="1"/>
  <c r="BB15" i="1"/>
  <c r="BE15" i="1" s="1"/>
  <c r="BB36" i="1"/>
  <c r="BE36" i="1" s="1"/>
  <c r="AX36" i="1"/>
  <c r="AO64" i="1"/>
  <c r="AU30" i="1"/>
  <c r="AR26" i="1"/>
  <c r="AU43" i="1"/>
  <c r="AR43" i="1"/>
  <c r="AO60" i="1"/>
  <c r="BB19" i="1"/>
  <c r="BE19" i="1" s="1"/>
  <c r="BB25" i="1"/>
  <c r="BE25" i="3" s="1"/>
  <c r="AX25" i="1"/>
  <c r="BB32" i="1"/>
  <c r="BE32" i="1" s="1"/>
  <c r="BB27" i="1" l="1"/>
  <c r="BE27" i="1" s="1"/>
  <c r="BE37" i="1"/>
  <c r="BE37" i="3"/>
  <c r="AR58" i="2"/>
  <c r="AX27" i="2"/>
  <c r="BB27" i="2"/>
  <c r="BE27" i="2" s="1"/>
  <c r="AX25" i="2"/>
  <c r="BB25" i="2"/>
  <c r="BE25" i="2" s="1"/>
  <c r="AX44" i="2"/>
  <c r="BB44" i="2"/>
  <c r="BE44" i="2" s="1"/>
  <c r="AU58" i="2"/>
  <c r="AX24" i="2"/>
  <c r="BB24" i="2"/>
  <c r="BE24" i="2" s="1"/>
  <c r="AX41" i="2"/>
  <c r="BB41" i="2"/>
  <c r="BE41" i="2" s="1"/>
  <c r="AU60" i="1"/>
  <c r="AR60" i="1"/>
  <c r="AX30" i="1"/>
  <c r="BB30" i="1"/>
  <c r="BE30" i="1" s="1"/>
  <c r="BB43" i="1"/>
  <c r="BE43" i="1" s="1"/>
  <c r="AX43" i="1"/>
  <c r="BE25" i="1"/>
  <c r="BE60" i="1" s="1"/>
  <c r="BB60" i="1"/>
  <c r="BE58" i="2" l="1"/>
  <c r="AX58" i="2"/>
  <c r="BB58" i="2"/>
  <c r="AX60" i="1"/>
</calcChain>
</file>

<file path=xl/sharedStrings.xml><?xml version="1.0" encoding="utf-8"?>
<sst xmlns="http://schemas.openxmlformats.org/spreadsheetml/2006/main" count="1957" uniqueCount="312">
  <si>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</si>
  <si>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</si>
  <si>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</si>
  <si>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</si>
  <si>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</si>
  <si>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</si>
  <si>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</si>
  <si>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</si>
  <si>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</si>
  <si>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</si>
  <si>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</si>
  <si>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</si>
  <si>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>No. OBRA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</si>
  <si>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</si>
  <si>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</si>
  <si>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</si>
  <si>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</si>
  <si>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</si>
  <si>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</si>
  <si>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</si>
  <si>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</si>
  <si>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</si>
  <si>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</si>
  <si>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</si>
  <si>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</si>
  <si>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</si>
  <si>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</si>
  <si>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</si>
  <si>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</si>
  <si>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</si>
  <si>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</si>
  <si>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</si>
  <si>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</si>
  <si>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</si>
  <si>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</si>
  <si>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</si>
  <si>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</si>
  <si>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</si>
  <si>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</si>
  <si>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</si>
  <si>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</si>
  <si>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</si>
  <si>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</si>
  <si>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</si>
  <si>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</si>
  <si>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</si>
  <si>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</si>
  <si>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</si>
  <si>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</si>
  <si>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</si>
  <si>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</si>
  <si>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</si>
  <si>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</si>
  <si>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</si>
  <si>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</si>
  <si>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</si>
  <si>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</si>
  <si>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</si>
  <si>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</si>
  <si>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</si>
  <si>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</si>
  <si>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</si>
  <si>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</si>
  <si>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</si>
  <si>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</si>
  <si>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</si>
  <si>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</si>
  <si>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</si>
  <si>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</si>
  <si>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</si>
  <si>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 xml:space="preserve">CONSTRUCCION DE POZO PROFUNDO DE AGUA EN LA ESCONDIDA </t>
  </si>
  <si>
    <t>000125</t>
  </si>
  <si>
    <t>TIQUICHEO</t>
  </si>
  <si>
    <t>LA ESCONDIDA</t>
  </si>
  <si>
    <t xml:space="preserve">             CONTRATO (AD)  </t>
  </si>
  <si>
    <t xml:space="preserve"> OBRA </t>
  </si>
  <si>
    <t>100 ML</t>
  </si>
  <si>
    <t>80</t>
  </si>
  <si>
    <t>520</t>
  </si>
  <si>
    <t>A3) FONDO III FONDO DE APORTACIONES PARA LA INFRAESTRUCTURA SOCIAL MUNICIPAL Y DE LAS DEMARCACIONES TERRITORIALES DEL DISTRITO FEDERAL.</t>
  </si>
  <si>
    <t>7</t>
  </si>
  <si>
    <t>12353-613-61301</t>
  </si>
  <si>
    <t>NO</t>
  </si>
  <si>
    <t>08, Martes 31 de Diciembre de 2024</t>
  </si>
  <si>
    <t>CONSTRUCCION DE RED DE DISTRIBUCION DE AGUA ENTUBADA EN CEIBAS DE TRUJILLO</t>
  </si>
  <si>
    <t>000225</t>
  </si>
  <si>
    <t>CEIBAS DE TRUJILLO</t>
  </si>
  <si>
    <t>782.11 ML</t>
  </si>
  <si>
    <t>60</t>
  </si>
  <si>
    <t>CONSTRUCCION DE RED DE CONDUCCION  DE AGUA ENTUBADA EN CEIBAS DE TRUJILLO</t>
  </si>
  <si>
    <t>000325</t>
  </si>
  <si>
    <t>664 ML</t>
  </si>
  <si>
    <t>1028</t>
  </si>
  <si>
    <t>AMPLIACION DE RED DE AGUA ENTUBADA EN EL RODEO</t>
  </si>
  <si>
    <t>000425</t>
  </si>
  <si>
    <t>EL RODEO</t>
  </si>
  <si>
    <t>38.44 ML</t>
  </si>
  <si>
    <t>CONSTRUCCION DE RED DE  AGUA ENTUBADA EN CEIBAS DE TRUJILLO</t>
  </si>
  <si>
    <t>003925</t>
  </si>
  <si>
    <t xml:space="preserve">             CONTRATO (IR)  </t>
  </si>
  <si>
    <t>1400 ML</t>
  </si>
  <si>
    <t>751</t>
  </si>
  <si>
    <t>AMPLIACION DE RED DE AGUA ENTUBADA EN CALLE PRINCIPAL DE GUAYABO DE CHAPIN, TIQUICHO MICHOACAN</t>
  </si>
  <si>
    <t>004425</t>
  </si>
  <si>
    <t>GUAYABO CHAPIN</t>
  </si>
  <si>
    <t xml:space="preserve">             CONTRATO  </t>
  </si>
  <si>
    <t>314 ML</t>
  </si>
  <si>
    <t>250</t>
  </si>
  <si>
    <t>61301</t>
  </si>
  <si>
    <t>824-613-61301</t>
  </si>
  <si>
    <t>06, Viernes 28 de Marzo de 2025</t>
  </si>
  <si>
    <t>AMPLIACION DE RED DE AGUA ENTUBADA EN CALLE LAZARO CÁRDENAS EN EL LIMON DE PAPATZINDAN</t>
  </si>
  <si>
    <t>004225</t>
  </si>
  <si>
    <t>EL LIMÓN DE PAPATZINDÁN</t>
  </si>
  <si>
    <t>80 ML</t>
  </si>
  <si>
    <t>600</t>
  </si>
  <si>
    <t>REHABILITACION DE LINEA DE CONDUCCION DE AGUA POTABLE EN LA COLONIA ALBARRAN EN TIQUICHEO</t>
  </si>
  <si>
    <t>004025</t>
  </si>
  <si>
    <t>215 ML</t>
  </si>
  <si>
    <t>300</t>
  </si>
  <si>
    <t xml:space="preserve">REHABILITACION DE DRENAJE SANITARIO EN AV. NICOLÁS ROMERO, EN EL LIMON DE PAPATZINDÁN. </t>
  </si>
  <si>
    <t>000525</t>
  </si>
  <si>
    <t>40</t>
  </si>
  <si>
    <t>12353-613-61306</t>
  </si>
  <si>
    <t xml:space="preserve">AMPLIACION DE RED DE DRENAJE SANITARIO EN CALLE LAZARO CARDENAS EN EL LIMON DE PAPATZINDAN </t>
  </si>
  <si>
    <t>004525</t>
  </si>
  <si>
    <t xml:space="preserve">             CONTRATO </t>
  </si>
  <si>
    <t>61306</t>
  </si>
  <si>
    <t>824-613-61306</t>
  </si>
  <si>
    <t>AMPLIACION DE RED DE DRENAJE SANITARIO EN CALLE PRINCIPAL DE EL GUAYABO DEL CHAPIN, MUNICIPIO DE TIQUICHEO</t>
  </si>
  <si>
    <t>004925</t>
  </si>
  <si>
    <t xml:space="preserve">REHABILITACION DE DRENAJE SANITARIO EN CALLE COL. LA PINZANERA, EN EL LIMON DE PAPATZINDÁN. </t>
  </si>
  <si>
    <t>000625</t>
  </si>
  <si>
    <t>40 ML</t>
  </si>
  <si>
    <t>MEJORAMIENTO DE CAMINO RURALES EN SANTA RITA EN LA LOCALIDAD DE SANTA RITA MUNICIPIO DE TIQUICHEO DE NICOLAS ROMERO, MICHOACÁN.</t>
  </si>
  <si>
    <t>001225</t>
  </si>
  <si>
    <t>SANTA RITA</t>
  </si>
  <si>
    <t>63.7 KM</t>
  </si>
  <si>
    <t>1,028</t>
  </si>
  <si>
    <t>61503</t>
  </si>
  <si>
    <t>12355-615-61503</t>
  </si>
  <si>
    <t>MEJORAMIENTO DE CAMINO RURALES EN EL LLANO (SAN MIGUEL CANARIO)EN LA LOCALIDAD DE EL LLANO (SAN MIGUEL CANARIO) MUNICIPIO DE TIQUICHEO DE NICOLAS ROMERO, MICHOACÁN.</t>
  </si>
  <si>
    <t>000825</t>
  </si>
  <si>
    <t>EL LLANO (SAN MIGUEL CANARIO)</t>
  </si>
  <si>
    <t>68.62 KM</t>
  </si>
  <si>
    <t>1,109</t>
  </si>
  <si>
    <t>MEJORAMIENTO DE CAMINO RURALES EN EL PALMAR EN LA LOCALIDAD DE EL PALMAR, MUNICIPIO DE TIQUICHEO DE NICOLAS ROMERO, MICHOACÁN.</t>
  </si>
  <si>
    <t>000725</t>
  </si>
  <si>
    <t>EL PALMAR</t>
  </si>
  <si>
    <t>67.24 KM</t>
  </si>
  <si>
    <t>MEJORAMIENTO DE CAMINO RURALES EN CEIBAS DE TRUJILLO EN LA LOCALIDAD DE CEIBAS DE TRUJILLO, MUNICIPIO DE TIQUICHEO DE NICOLAS ROMERO, MICHOACÁN.</t>
  </si>
  <si>
    <t>000925</t>
  </si>
  <si>
    <t>59 KM</t>
  </si>
  <si>
    <t>350</t>
  </si>
  <si>
    <t>MEJORAMIENTO DE CAMINO RURALES EN SIETE CARRERAS EN LA LOCALIDAD DE SIETE CARRERAS, MUNICIPIO DE TIQUICHEO DE NICOLAS ROMERO, MICHOACÁN.</t>
  </si>
  <si>
    <t>001125</t>
  </si>
  <si>
    <t>SIETE CARRERAS</t>
  </si>
  <si>
    <t>66.2 KM</t>
  </si>
  <si>
    <t>1,379</t>
  </si>
  <si>
    <t>MEJORAMIENTO DE CAMINO RURALES EN EL ZAPOTE CHICO EN LA LOCALIDAD DE EL ZAPOTE CHICO, MUNICIPIO DE TIQUICHEO DE NICOLAS ROMERO, MICHOACÁN.</t>
  </si>
  <si>
    <t>001025</t>
  </si>
  <si>
    <t>ZAPOTE CHICO</t>
  </si>
  <si>
    <t>58.6 KM</t>
  </si>
  <si>
    <t>61504</t>
  </si>
  <si>
    <t>MEJORAMIENTO DE CAMINO RURALES EN EL RODEO EN LA LOCALIDAD DE EL EL RODEO, MUNICIPIO DE TIQUICHEO DE NICOLAS ROMERO, MICHOACÁN.</t>
  </si>
  <si>
    <t>001325</t>
  </si>
  <si>
    <t>25.4 KM</t>
  </si>
  <si>
    <t>30</t>
  </si>
  <si>
    <t>61505</t>
  </si>
  <si>
    <t>REHABILITACION DE ALUMBRADO PUBLICO EN TIQUICHEO</t>
  </si>
  <si>
    <t>001425</t>
  </si>
  <si>
    <t>85 PZAS</t>
  </si>
  <si>
    <t>1500</t>
  </si>
  <si>
    <t>12354-614-61404</t>
  </si>
  <si>
    <t>REHABILITACION DE ALUMBRADO PUBLICO EN RIVA PALACIO</t>
  </si>
  <si>
    <t>001524</t>
  </si>
  <si>
    <t>RIVA PALACIO</t>
  </si>
  <si>
    <t>32 PZAS</t>
  </si>
  <si>
    <t>430</t>
  </si>
  <si>
    <t>REHABILITACION DE ALUMBRADO PUBLICO EN CEIBAS DE TRUJILLO</t>
  </si>
  <si>
    <t>001625</t>
  </si>
  <si>
    <t>43 PZAS</t>
  </si>
  <si>
    <t>REHABILITACION DE ALUMBRADO PUBLICO EN PURUNGUEO</t>
  </si>
  <si>
    <t>001725</t>
  </si>
  <si>
    <t>PURUNGUEO</t>
  </si>
  <si>
    <t>75 PZAS</t>
  </si>
  <si>
    <t>REHABILITACION DE ALUMBRADO PUBLICO EN TZENTZENGUARO</t>
  </si>
  <si>
    <t>001825</t>
  </si>
  <si>
    <t>TZENTZENGUARO</t>
  </si>
  <si>
    <t>80 PZAS</t>
  </si>
  <si>
    <t>319</t>
  </si>
  <si>
    <t xml:space="preserve">CONSTRUCCION DE PUENTE PEATONAL EN EL PASO DEL LIMON </t>
  </si>
  <si>
    <t>001925</t>
  </si>
  <si>
    <t xml:space="preserve">PASO DEL LIMON </t>
  </si>
  <si>
    <t>1  PZA</t>
  </si>
  <si>
    <t>500</t>
  </si>
  <si>
    <t>12355-615-61502</t>
  </si>
  <si>
    <t>CONSTRUCCION DE PAVIMENTO HIDRAULICO EN CALLE PRINCIPAL DE ZIRUCUARO</t>
  </si>
  <si>
    <t>002125</t>
  </si>
  <si>
    <t>ZIRUCUARO</t>
  </si>
  <si>
    <t>600 M2</t>
  </si>
  <si>
    <t>12356-616-61605</t>
  </si>
  <si>
    <t>CONSTRUCCION DE PAVIMENTO HIDRAULICO EN CALLE AL CECYTEM EN EL LIMON DE PAPATZINDAN</t>
  </si>
  <si>
    <t>002225</t>
  </si>
  <si>
    <t>892 M2</t>
  </si>
  <si>
    <t>61605</t>
  </si>
  <si>
    <t>824-616-61605</t>
  </si>
  <si>
    <t>CONSTRUCCION DE PAVIMENTO HIDRAULICO EN CALLE PRINCIPAL DE CUARANGUEO</t>
  </si>
  <si>
    <t>002325</t>
  </si>
  <si>
    <t>CUARANGUEO</t>
  </si>
  <si>
    <t>650 M2</t>
  </si>
  <si>
    <t>REHABILITACION DE PAVIMENTO EN AV. INDEPENDENCIA DE TIQUICHEO</t>
  </si>
  <si>
    <t>002425</t>
  </si>
  <si>
    <t>7302 M2</t>
  </si>
  <si>
    <t>3000</t>
  </si>
  <si>
    <t>CONSTRUCCION DE PAVIMENTO HIDRAULICO EN CALLE BUGAMBILIA, COL. NUEVO ALBARRAN</t>
  </si>
  <si>
    <t>002525</t>
  </si>
  <si>
    <t>NUEVO ALBARRAN</t>
  </si>
  <si>
    <t>800 M2</t>
  </si>
  <si>
    <t>CONSTRUCCION DE PAVIMENTO HIDRAULICO EN CALLE SEGALMEX EN EL LIMON DE PAPATZINDÁN</t>
  </si>
  <si>
    <t>003825</t>
  </si>
  <si>
    <t>1015 M2</t>
  </si>
  <si>
    <t>CONSTRUCCION DE PAVIMENTO HIDRAULICO EN CALLE PRINCIPAL DEL GUAYABO DE CHAPIN,TIQUICHEO MICHOACAN</t>
  </si>
  <si>
    <t>005025</t>
  </si>
  <si>
    <t xml:space="preserve">40 ML </t>
  </si>
  <si>
    <t>REHABILITACION DE DISPENSARIO MEDICO EN HUAHUASCO</t>
  </si>
  <si>
    <t>002725</t>
  </si>
  <si>
    <t>HUAHUASCO</t>
  </si>
  <si>
    <t>153 M2</t>
  </si>
  <si>
    <t>277</t>
  </si>
  <si>
    <t>12352-612-61201</t>
  </si>
  <si>
    <t>CONSTRUCCION DE TECHADO EN ESPACIO MULTIDEPORTIVO Y BIENES PUBLICOS EN HUAHUASCO</t>
  </si>
  <si>
    <t>002025</t>
  </si>
  <si>
    <t>780 M2</t>
  </si>
  <si>
    <t>12357-617-61704</t>
  </si>
  <si>
    <t xml:space="preserve">CONSTRUCCION DE TECHADO EN AREA DE IMPARTACION DE EDUCACION FISICA EN CEMSAD DE SIETE CARRERAS  </t>
  </si>
  <si>
    <t>002825</t>
  </si>
  <si>
    <t>392 M2</t>
  </si>
  <si>
    <t>400</t>
  </si>
  <si>
    <t>12352-612-61202</t>
  </si>
  <si>
    <t>CONSTRUCCION DE CANCHA DEPORTIVA EN CEMSAD DE SIETE CARRERAS</t>
  </si>
  <si>
    <t>002925</t>
  </si>
  <si>
    <t>12352-612-61204</t>
  </si>
  <si>
    <t xml:space="preserve">CONSTRUCCION DE COMEDOR ESCOLAR EN CECYTEM DE CEIBAS DE TRUJILLO </t>
  </si>
  <si>
    <t>003025</t>
  </si>
  <si>
    <t>48 M2</t>
  </si>
  <si>
    <t>CONSTRUCCION DE TECHADO EN AREA DE IMPARTICION DE EDUCACION FISICA EN ESCUELA PRIMARIA DE ZAPOTE CHICO</t>
  </si>
  <si>
    <t>003125</t>
  </si>
  <si>
    <t>150</t>
  </si>
  <si>
    <t>CONSTRUCCION DE SANITARIO EN ESCUELA PRIMARIA EL TERRERO</t>
  </si>
  <si>
    <t>003225</t>
  </si>
  <si>
    <t>EL TERRERO</t>
  </si>
  <si>
    <t>12 M2</t>
  </si>
  <si>
    <t>200</t>
  </si>
  <si>
    <t>CONSTRUCCION DE CUARTO PARA DORMITORIO EN TIQUICHEO</t>
  </si>
  <si>
    <t>003325</t>
  </si>
  <si>
    <t>15 M2</t>
  </si>
  <si>
    <t>90</t>
  </si>
  <si>
    <t>12351-611-61101</t>
  </si>
  <si>
    <t>CONSTRUCCION DE CUARTO PARA DORMITORIO EN EL LIMON DE PAPATZINDAN</t>
  </si>
  <si>
    <t>003425</t>
  </si>
  <si>
    <t>10 M2</t>
  </si>
  <si>
    <t>CONSTRUCCION DE CUARTO PARA DORMITORIO EN CEIBAS DE TRUJILLO</t>
  </si>
  <si>
    <t>003525</t>
  </si>
  <si>
    <t>5 M2</t>
  </si>
  <si>
    <t>CONSTRUCCION DE CUARTO PARA DORMITORIO EN SAN MIGUEL CANARIO</t>
  </si>
  <si>
    <t>003625</t>
  </si>
  <si>
    <t>SUMA</t>
  </si>
  <si>
    <t xml:space="preserve">NOTAS: </t>
  </si>
  <si>
    <t>PRESIDENTE MUNICIPAL</t>
  </si>
  <si>
    <t>CONTRALOR MUNICIPAL</t>
  </si>
  <si>
    <t>DIRECTOR DE OBRAS PÚBLICAS Y URBANISMO</t>
  </si>
  <si>
    <t>MARIO REYES TAVERA</t>
  </si>
  <si>
    <t>L.A. ROBERTO SOSA JAIMES</t>
  </si>
  <si>
    <t>ING. ALEJANDRO ENRIQUE PEREZ CUAMBA</t>
  </si>
  <si>
    <t>"Bajo protesta de decir verdad, declaramos que este reporte y sus notas son razonablemente correctos, y son responsabilidad del emisor."</t>
  </si>
  <si>
    <t>AMPLIACIÓN DE RED DE AGUA ENTUBADA EN CALLE VICENTE GUERRERO</t>
  </si>
  <si>
    <t>CONSTRUCCION DE POZO PROFUNDO DE AGUA EN LOS CUITACES</t>
  </si>
  <si>
    <t>005125</t>
  </si>
  <si>
    <t>LOS CUITACES</t>
  </si>
  <si>
    <t>CONSTRUCCION DE POZO PROFUNDO DE AGUA EN MONTE GRANDE</t>
  </si>
  <si>
    <t>006225</t>
  </si>
  <si>
    <t>MONTE GRANDE</t>
  </si>
  <si>
    <t>ANEXO 2: RELACIÓN DE OBRAS EJECUTADAS</t>
  </si>
  <si>
    <t xml:space="preserve"> MUNICIPIO TIQUICHEO</t>
  </si>
  <si>
    <t>DEL   01   DE   JULIO   AL   31  DE  SEPTIEMBRE DEL AÑO  2025</t>
  </si>
  <si>
    <t>REHABILITACION DE RED DE DRENAJE SANITARIO EN CALLE PASEO DEL SOL, EN TIQUICHEO</t>
  </si>
  <si>
    <t>006125</t>
  </si>
  <si>
    <t>CONSTRUCCION DE RED DE DRENAJE Y ALCANTARILLADO, CALLE VICENTE GUERRERO</t>
  </si>
  <si>
    <t>004725</t>
  </si>
  <si>
    <t>CONSTRUCCION DE PAVIMENTO HIDRAULICO EN CALLE GERANIO, COLONIA NUEVO ALBARRAN</t>
  </si>
  <si>
    <t>005925</t>
  </si>
  <si>
    <t xml:space="preserve">             CONTRATO   </t>
  </si>
  <si>
    <t>824-249-24902</t>
  </si>
  <si>
    <t>824-261-26105</t>
  </si>
  <si>
    <t>824-615-61503</t>
  </si>
  <si>
    <t>177.2 ML</t>
  </si>
  <si>
    <t>60 ML</t>
  </si>
  <si>
    <t>70 ML</t>
  </si>
  <si>
    <t>50 ML</t>
  </si>
  <si>
    <t>62</t>
  </si>
  <si>
    <t>85</t>
  </si>
  <si>
    <t>38 ML</t>
  </si>
  <si>
    <t>796.5 M2</t>
  </si>
  <si>
    <t xml:space="preserve">             CONTRATO   (AD)</t>
  </si>
  <si>
    <t xml:space="preserve">             CONTRATO   (ADMON)</t>
  </si>
  <si>
    <t xml:space="preserve">             CONTRATO (IR)</t>
  </si>
  <si>
    <t xml:space="preserve">             CONTRATO (AD) </t>
  </si>
  <si>
    <t>001525</t>
  </si>
  <si>
    <t>005625</t>
  </si>
  <si>
    <t>004325</t>
  </si>
  <si>
    <t>824-614-61404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</si>
</sst>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0000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6"/>
      <color rgb="FF000000"/>
      <name val="Arial Narrow"/>
      <family val="2"/>
    </font>
    <font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theme="1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</cellStyleXfs>
  <cellXfs count="17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44" fontId="5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5" fillId="2" borderId="1" xfId="1" applyNumberFormat="1" applyFont="1" applyFill="1" applyBorder="1" applyAlignment="1">
      <alignment horizontal="center" vertical="center"/>
    </xf>
    <xf numFmtId="44" fontId="5" fillId="0" borderId="3" xfId="1" applyNumberFormat="1" applyFont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44" fontId="8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 vertical="center"/>
    </xf>
    <xf numFmtId="44" fontId="8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44" fontId="5" fillId="3" borderId="1" xfId="1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3" borderId="0" xfId="0" quotePrefix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49" fontId="5" fillId="4" borderId="2" xfId="1" applyNumberFormat="1" applyFont="1" applyFill="1" applyBorder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44" fontId="5" fillId="4" borderId="1" xfId="1" applyNumberFormat="1" applyFont="1" applyFill="1" applyBorder="1" applyAlignment="1">
      <alignment horizontal="center" vertical="center"/>
    </xf>
    <xf numFmtId="44" fontId="8" fillId="4" borderId="1" xfId="1" applyNumberFormat="1" applyFont="1" applyFill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3" borderId="4" xfId="3" applyNumberFormat="1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49" fontId="10" fillId="3" borderId="6" xfId="3" applyNumberFormat="1" applyFont="1" applyFill="1" applyBorder="1" applyAlignment="1">
      <alignment horizontal="center" vertical="center" wrapText="1"/>
    </xf>
    <xf numFmtId="164" fontId="5" fillId="3" borderId="6" xfId="3" applyNumberFormat="1" applyFont="1" applyFill="1" applyBorder="1" applyAlignment="1">
      <alignment horizontal="right" vertical="center"/>
    </xf>
    <xf numFmtId="0" fontId="5" fillId="3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49" fontId="8" fillId="0" borderId="6" xfId="3" applyNumberFormat="1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/>
    </xf>
    <xf numFmtId="49" fontId="11" fillId="0" borderId="9" xfId="3" applyNumberFormat="1" applyFont="1" applyBorder="1" applyAlignment="1">
      <alignment horizontal="center" vertical="center" wrapText="1"/>
    </xf>
    <xf numFmtId="49" fontId="8" fillId="0" borderId="10" xfId="1" applyNumberFormat="1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49" fontId="14" fillId="0" borderId="0" xfId="1" applyNumberFormat="1" applyFont="1"/>
    <xf numFmtId="49" fontId="14" fillId="2" borderId="0" xfId="1" applyNumberFormat="1" applyFont="1" applyFill="1"/>
    <xf numFmtId="0" fontId="15" fillId="0" borderId="0" xfId="1" applyFont="1"/>
    <xf numFmtId="0" fontId="15" fillId="2" borderId="0" xfId="1" applyFont="1" applyFill="1"/>
    <xf numFmtId="164" fontId="15" fillId="2" borderId="0" xfId="1" applyNumberFormat="1" applyFont="1" applyFill="1"/>
    <xf numFmtId="0" fontId="14" fillId="0" borderId="11" xfId="1" applyFont="1" applyBorder="1"/>
    <xf numFmtId="0" fontId="14" fillId="0" borderId="0" xfId="1" applyFont="1" applyAlignment="1">
      <alignment horizontal="center"/>
    </xf>
    <xf numFmtId="49" fontId="14" fillId="0" borderId="11" xfId="1" applyNumberFormat="1" applyFont="1" applyBorder="1"/>
    <xf numFmtId="49" fontId="14" fillId="0" borderId="0" xfId="1" applyNumberFormat="1" applyFont="1" applyAlignment="1">
      <alignment horizontal="center"/>
    </xf>
    <xf numFmtId="0" fontId="15" fillId="0" borderId="11" xfId="1" applyFont="1" applyBorder="1"/>
    <xf numFmtId="49" fontId="14" fillId="0" borderId="11" xfId="1" applyNumberFormat="1" applyFont="1" applyBorder="1" applyAlignment="1">
      <alignment horizontal="center"/>
    </xf>
    <xf numFmtId="0" fontId="16" fillId="0" borderId="0" xfId="1" applyFont="1" applyAlignment="1">
      <alignment horizontal="center"/>
    </xf>
    <xf numFmtId="49" fontId="16" fillId="0" borderId="0" xfId="1" applyNumberFormat="1" applyFont="1" applyAlignment="1">
      <alignment horizontal="center"/>
    </xf>
    <xf numFmtId="0" fontId="17" fillId="2" borderId="0" xfId="1" applyFont="1" applyFill="1"/>
    <xf numFmtId="0" fontId="17" fillId="0" borderId="0" xfId="1" applyFont="1"/>
    <xf numFmtId="49" fontId="16" fillId="0" borderId="12" xfId="1" applyNumberFormat="1" applyFont="1" applyBorder="1" applyAlignment="1">
      <alignment horizontal="center"/>
    </xf>
    <xf numFmtId="49" fontId="14" fillId="2" borderId="0" xfId="1" applyNumberFormat="1" applyFont="1" applyFill="1" applyAlignment="1">
      <alignment horizontal="center"/>
    </xf>
    <xf numFmtId="49" fontId="16" fillId="0" borderId="0" xfId="1" applyNumberFormat="1" applyFont="1" applyAlignment="1">
      <alignment horizontal="center" vertical="center"/>
    </xf>
    <xf numFmtId="0" fontId="6" fillId="0" borderId="0" xfId="1" applyFont="1"/>
    <xf numFmtId="0" fontId="6" fillId="2" borderId="0" xfId="1" applyFont="1" applyFill="1"/>
    <xf numFmtId="0" fontId="16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1" fillId="0" borderId="0" xfId="1" applyFont="1"/>
    <xf numFmtId="164" fontId="15" fillId="0" borderId="0" xfId="1" applyNumberFormat="1" applyFont="1"/>
    <xf numFmtId="0" fontId="22" fillId="0" borderId="1" xfId="1" applyFont="1" applyBorder="1" applyAlignment="1">
      <alignment vertical="center" wrapText="1"/>
    </xf>
    <xf numFmtId="0" fontId="22" fillId="0" borderId="1" xfId="1" applyFont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3" fillId="0" borderId="1" xfId="1" applyNumberFormat="1" applyFont="1" applyBorder="1" applyAlignment="1">
      <alignment horizontal="center" vertical="center"/>
    </xf>
    <xf numFmtId="164" fontId="23" fillId="0" borderId="1" xfId="1" applyNumberFormat="1" applyFont="1" applyBorder="1" applyAlignment="1">
      <alignment horizontal="center" vertical="center"/>
    </xf>
    <xf numFmtId="44" fontId="23" fillId="0" borderId="1" xfId="1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/>
    <xf numFmtId="0" fontId="23" fillId="0" borderId="1" xfId="0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5" fillId="0" borderId="1" xfId="0" quotePrefix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4" fontId="23" fillId="0" borderId="1" xfId="1" applyNumberFormat="1" applyFont="1" applyBorder="1" applyAlignment="1">
      <alignment horizontal="center" vertical="center" wrapText="1"/>
    </xf>
    <xf numFmtId="0" fontId="25" fillId="0" borderId="0" xfId="0" quotePrefix="1" applyFont="1" applyAlignment="1">
      <alignment horizontal="center" vertical="center"/>
    </xf>
    <xf numFmtId="0" fontId="23" fillId="0" borderId="0" xfId="0" applyFont="1"/>
    <xf numFmtId="49" fontId="23" fillId="0" borderId="10" xfId="1" applyNumberFormat="1" applyFont="1" applyBorder="1" applyAlignment="1">
      <alignment horizontal="center" vertical="center" wrapText="1"/>
    </xf>
    <xf numFmtId="49" fontId="23" fillId="0" borderId="4" xfId="3" applyNumberFormat="1" applyFont="1" applyBorder="1" applyAlignment="1">
      <alignment horizontal="center" vertical="center" wrapText="1"/>
    </xf>
    <xf numFmtId="0" fontId="23" fillId="0" borderId="5" xfId="3" applyFont="1" applyBorder="1" applyAlignment="1">
      <alignment horizontal="center" vertical="center" wrapText="1"/>
    </xf>
    <xf numFmtId="49" fontId="23" fillId="0" borderId="6" xfId="3" applyNumberFormat="1" applyFont="1" applyBorder="1" applyAlignment="1">
      <alignment horizontal="center" vertical="center" wrapText="1"/>
    </xf>
    <xf numFmtId="164" fontId="23" fillId="0" borderId="6" xfId="3" applyNumberFormat="1" applyFont="1" applyBorder="1" applyAlignment="1">
      <alignment horizontal="right" vertical="center"/>
    </xf>
    <xf numFmtId="0" fontId="23" fillId="0" borderId="1" xfId="3" applyFont="1" applyBorder="1" applyAlignment="1">
      <alignment horizontal="center" vertical="center" wrapText="1"/>
    </xf>
    <xf numFmtId="49" fontId="23" fillId="0" borderId="1" xfId="3" applyNumberFormat="1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0" fontId="23" fillId="0" borderId="7" xfId="3" applyFont="1" applyBorder="1" applyAlignment="1">
      <alignment horizontal="center" vertical="center" wrapText="1"/>
    </xf>
    <xf numFmtId="0" fontId="26" fillId="0" borderId="13" xfId="3" applyFont="1" applyBorder="1" applyAlignment="1">
      <alignment horizontal="center" vertical="center" wrapText="1"/>
    </xf>
    <xf numFmtId="49" fontId="26" fillId="0" borderId="13" xfId="1" applyNumberFormat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49" fontId="26" fillId="0" borderId="1" xfId="1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9" fontId="26" fillId="0" borderId="1" xfId="1" applyNumberFormat="1" applyFont="1" applyBorder="1" applyAlignment="1">
      <alignment horizontal="center" vertical="center"/>
    </xf>
    <xf numFmtId="164" fontId="26" fillId="0" borderId="1" xfId="1" applyNumberFormat="1" applyFont="1" applyBorder="1" applyAlignment="1">
      <alignment horizontal="center" vertical="center"/>
    </xf>
    <xf numFmtId="44" fontId="26" fillId="0" borderId="1" xfId="1" applyNumberFormat="1" applyFont="1" applyBorder="1" applyAlignment="1">
      <alignment horizontal="center" vertical="center"/>
    </xf>
    <xf numFmtId="49" fontId="23" fillId="0" borderId="1" xfId="1" applyNumberFormat="1" applyFont="1" applyBorder="1" applyAlignment="1">
      <alignment horizontal="left" vertical="center" wrapText="1"/>
    </xf>
    <xf numFmtId="49" fontId="22" fillId="0" borderId="1" xfId="1" applyNumberFormat="1" applyFont="1" applyBorder="1" applyAlignment="1">
      <alignment horizontal="center" vertical="center"/>
    </xf>
    <xf numFmtId="49" fontId="23" fillId="0" borderId="0" xfId="1" applyNumberFormat="1" applyFont="1" applyAlignment="1">
      <alignment vertical="center" wrapText="1"/>
    </xf>
    <xf numFmtId="49" fontId="23" fillId="0" borderId="2" xfId="1" applyNumberFormat="1" applyFont="1" applyBorder="1" applyAlignment="1">
      <alignment vertical="center" wrapText="1"/>
    </xf>
    <xf numFmtId="49" fontId="23" fillId="0" borderId="14" xfId="1" applyNumberFormat="1" applyFont="1" applyBorder="1" applyAlignment="1">
      <alignment vertical="center" wrapText="1"/>
    </xf>
    <xf numFmtId="49" fontId="23" fillId="0" borderId="1" xfId="1" applyNumberFormat="1" applyFont="1" applyBorder="1" applyAlignment="1">
      <alignment vertical="center" wrapText="1"/>
    </xf>
    <xf numFmtId="49" fontId="22" fillId="0" borderId="1" xfId="1" applyNumberFormat="1" applyFont="1" applyBorder="1" applyAlignment="1">
      <alignment horizontal="center" vertical="center" textRotation="180" wrapText="1"/>
    </xf>
    <xf numFmtId="49" fontId="27" fillId="0" borderId="1" xfId="1" applyNumberFormat="1" applyFont="1" applyBorder="1" applyAlignment="1">
      <alignment horizontal="center" vertical="center" textRotation="180" wrapText="1"/>
    </xf>
    <xf numFmtId="49" fontId="22" fillId="0" borderId="1" xfId="2" applyNumberFormat="1" applyFont="1" applyFill="1" applyBorder="1" applyAlignment="1">
      <alignment horizontal="center" vertical="center" textRotation="180" wrapText="1"/>
    </xf>
    <xf numFmtId="49" fontId="27" fillId="0" borderId="1" xfId="2" applyNumberFormat="1" applyFont="1" applyFill="1" applyBorder="1" applyAlignment="1">
      <alignment horizontal="center" vertical="center" textRotation="180" wrapText="1"/>
    </xf>
    <xf numFmtId="0" fontId="27" fillId="0" borderId="1" xfId="1" applyFont="1" applyBorder="1" applyAlignment="1">
      <alignment horizontal="center" vertical="center" textRotation="180" wrapText="1"/>
    </xf>
    <xf numFmtId="49" fontId="22" fillId="5" borderId="1" xfId="1" applyNumberFormat="1" applyFont="1" applyFill="1" applyBorder="1" applyAlignment="1">
      <alignment horizontal="center" vertical="center" textRotation="180" wrapText="1"/>
    </xf>
    <xf numFmtId="0" fontId="22" fillId="0" borderId="1" xfId="1" applyFont="1" applyBorder="1" applyAlignment="1">
      <alignment horizontal="center" vertical="center" textRotation="180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/>
    </xf>
    <xf numFmtId="0" fontId="16" fillId="0" borderId="0" xfId="1" applyFont="1" applyAlignment="1">
      <alignment horizontal="center"/>
    </xf>
    <xf numFmtId="49" fontId="16" fillId="0" borderId="12" xfId="1" applyNumberFormat="1" applyFont="1" applyBorder="1" applyAlignment="1">
      <alignment horizontal="center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49" fontId="23" fillId="0" borderId="10" xfId="1" applyNumberFormat="1" applyFont="1" applyBorder="1" applyAlignment="1">
      <alignment horizontal="center" vertical="center" wrapText="1"/>
    </xf>
    <xf numFmtId="49" fontId="23" fillId="0" borderId="2" xfId="1" applyNumberFormat="1" applyFont="1" applyBorder="1" applyAlignment="1">
      <alignment horizontal="center" vertical="center" wrapText="1"/>
    </xf>
  </cellXfs>
  <cellStyles count="4">
    <cellStyle name="Millares 10 10" xfId="2" xr:uid="{E8C0A3AB-D96B-4E8D-8C1D-0A49492B76AE}"/>
    <cellStyle name="Normal" xfId="0" builtinId="0"/>
    <cellStyle name="Normal 2" xfId="1" xr:uid="{D779BDA9-5F85-4DBE-A9C8-B98716D4E227}"/>
    <cellStyle name="Normal 5" xfId="3" xr:uid="{02F057F9-8E0E-478A-8882-B6245D0B4F44}"/>
  </cellStyles>
  <dxfs count="1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323490</xdr:colOff>
      <xdr:row>0</xdr:row>
      <xdr:rowOff>0</xdr:rowOff>
    </xdr:from>
    <xdr:to>
      <xdr:col>9</xdr:col>
      <xdr:colOff>957870</xdr:colOff>
      <xdr:row>6</xdr:row>
      <xdr:rowOff>133049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1D26E9-5A80-4F58-A3B6-D2AD76C99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2193" y="0"/>
          <a:ext cx="2117044" cy="1355124"/>
        </a:xfrm>
        <a:prstGeom prst="rect">
          <a:avLst/>
        </a:prstGeom>
      </xdr:spPr>
    </xdr:pic>
    <xdr:clientData/>
  </xdr:twoCellAnchor>
  <xdr:twoCellAnchor editAs="oneCell">
    <xdr:from>
      <xdr:col>55</xdr:col>
      <xdr:colOff>206375</xdr:colOff>
      <xdr:row>0</xdr:row>
      <xdr:rowOff>31750</xdr:rowOff>
    </xdr:from>
    <xdr:to>
      <xdr:col>56</xdr:col>
      <xdr:colOff>627158</xdr:colOff>
      <xdr:row>6</xdr:row>
      <xdr:rowOff>71073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B98D00-A1F7-47A2-AD16-18366547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1250" y="31750"/>
          <a:ext cx="760448" cy="12616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CD85A4-721A-4FF2-83A4-307AC62BEE1E}" name="Tabla2" displayName="Tabla2" ref="A11:AV60" totalsRowShown="0" headerRowDxfId="133" dataDxfId="132" tableBorderDxfId="131" headerRowCellStyle="Millares 10 10">
  <autoFilter ref="A11:AV60" xr:uid="{32487533-13A1-4448-8CB9-59E66F0DDBCA}"/>
  <tableColumns count="48">
    <tableColumn id="1" xr3:uid="{C5C3DEDB-1CB6-455E-BF56-3CCE2BE35A22}" name="NOMBRE DE LA OBRA " dataDxfId="130"/>
    <tableColumn id="48" xr3:uid="{FAD79872-C3E3-49C9-BC0B-2BC8A44F0223}" name="No. OBRA" dataDxfId="129" dataCellStyle="Normal 2"/>
    <tableColumn id="2" xr3:uid="{6CED5F68-D4BF-4E4D-8E00-AACB6A4C8022}" name="MUNICIPIO " dataDxfId="128"/>
    <tableColumn id="3" xr3:uid="{EB2594C7-874B-4AC6-A840-91CDF1343BD9}" name="LOCALIDAD" dataDxfId="127"/>
    <tableColumn id="4" xr3:uid="{40E410ED-CE12-4655-B39E-925E3AEB9257}" name="MODALIDAD DE EJECUCIÓN " dataDxfId="126"/>
    <tableColumn id="5" xr3:uid="{10B8DD8C-A841-451E-A966-8D23C064B62B}" name="TIPO" dataDxfId="125"/>
    <tableColumn id="6" xr3:uid="{171DDCF7-382E-4AB1-AF96-5D46255750AC}" name="CANTIDAD / UNIDAD" dataDxfId="124"/>
    <tableColumn id="7" xr3:uid="{F8D95F27-9ED3-4A14-8882-7926BD5FAC8A}" name="BENEFICIARIOS" dataDxfId="123"/>
    <tableColumn id="8" xr3:uid="{C8554ED4-C683-405B-872E-1099A11DD6C8}" name="No." dataDxfId="122"/>
    <tableColumn id="9" xr3:uid="{4218A3C3-5AFC-47AD-956E-7CCD18758DD4}" name="DESCRIPCIÓN" dataDxfId="121"/>
    <tableColumn id="10" xr3:uid="{F8B1CF0D-AA1C-48B2-8870-666BA13C7E94}" name="COG  " dataDxfId="120"/>
    <tableColumn id="11" xr3:uid="{DAED5005-677A-4D81-BB20-988BE0EC1F56}" name="UR  " dataDxfId="119"/>
    <tableColumn id="12" xr3:uid="{BEFBE1EE-D287-4FEB-BDC2-B894116DE1C5}" name="CUENTA CONTABLE  " dataDxfId="118"/>
    <tableColumn id="13" xr3:uid="{D12BD3FC-6FFF-4DF3-8AFA-5861FD0ACC8D}" name="OBRA CAPITALIZABLE" dataDxfId="117"/>
    <tableColumn id="46" xr3:uid="{F24635A1-9150-4BDB-8035-CE6B74609C51}" name="NÚMERO Y FECHA DE ACTA DEL AYUNTAMIENTO (aprobado)" dataDxfId="116"/>
    <tableColumn id="14" xr3:uid="{5893AB7A-BE52-4045-ACC9-FEB091EC5DB9}" name="MONTO TOTAL (aprobado) " dataDxfId="115">
      <calculatedColumnFormula>SUM(Tabla2[[#This Row],[INGRESOS DE FUENTE LOCAL                     (aprobado)]:[RECURSOS ESTATALES (aprobado)]])</calculatedColumnFormula>
    </tableColumn>
    <tableColumn id="15" xr3:uid="{F845E829-4749-416C-9A8D-767ABBBAA8C2}" name="INGRESOS DE FUENTE LOCAL                     (aprobado)" dataDxfId="114"/>
    <tableColumn id="16" xr3:uid="{1DCDDE7F-4D66-4FA3-848A-5D5B9B57C754}" name="PARTICIPACIONES (aprobado)" dataDxfId="113"/>
    <tableColumn id="17" xr3:uid="{5EF364F0-D6FF-4F5C-9FDA-BEB81F3C9DA6}" name="APORTACIONES (aprobado)" dataDxfId="112"/>
    <tableColumn id="18" xr3:uid="{58A9C94A-C5C2-4EBD-BD2F-56D48EFB9289}" name="RECURSOS FEDERALES CONVENIDOS (aprobado)" dataDxfId="111"/>
    <tableColumn id="19" xr3:uid="{C5E8A886-A19E-4EFC-84E1-09A327057EE3}" name="RECURSOS ESTATALES (aprobado)" dataDxfId="110"/>
    <tableColumn id="47" xr3:uid="{413739C8-A5BE-4280-9944-5678C236A758}" name="NÚMERO Y FECHA DE ACTA DEL AYUNTAMIENTO (modificado)" dataDxfId="109"/>
    <tableColumn id="20" xr3:uid="{0FF0ADE8-1832-4F23-8DB4-E36B53572F83}" name="MONTO TOTAL     (modificado)" dataDxfId="108">
      <calculatedColumnFormula>SUM(Tabla2[[#This Row],[INGRESOS DE FUENTE LOCAL            (modificado)]:[RECURSOS ESTATALES (modificado)]])</calculatedColumnFormula>
    </tableColumn>
    <tableColumn id="21" xr3:uid="{8FCFFE0F-E0BB-4050-975F-DE310DB74597}" name="INGRESOS DE FUENTE LOCAL            (modificado)" dataDxfId="107">
      <calculatedColumnFormula>SUM(V5:V11)</calculatedColumnFormula>
    </tableColumn>
    <tableColumn id="22" xr3:uid="{2D651BE8-0247-4243-823B-B521D2523010}" name="PARTICIPACIONES (modificado)" dataDxfId="106"/>
    <tableColumn id="23" xr3:uid="{C346B5FD-601A-423E-9B4C-46F389CBD364}" name="APORTACIONES (modificado)" dataDxfId="105"/>
    <tableColumn id="24" xr3:uid="{3086B564-176C-4919-B812-8D2C9570C5CA}" name="RECURSOS FEDERALES CONVENIDOS     (modificado)" dataDxfId="104"/>
    <tableColumn id="25" xr3:uid="{EC0D41C6-2AAD-4C84-BC26-DFD5CD02405F}" name="RECURSOS ESTATALES (modificado)" dataDxfId="103"/>
    <tableColumn id="40" xr3:uid="{EB3C9908-12D5-4ABC-AD05-07B42EEF7A57}" name="MONTO TOTAL (comprometido)" dataDxfId="102">
      <calculatedColumnFormula>SUM(Tabla2[[#This Row],[INGRESOS DE FUENTE LOCAL              (devengado)]:[RECURSOS ESTATALES (devengado)]])</calculatedColumnFormula>
    </tableColumn>
    <tableColumn id="41" xr3:uid="{7BD2E0D4-F834-49D2-811A-79F03D4D5D66}" name="INGRESOS DE FUENTE LOCAL       (comprometido)" dataDxfId="101"/>
    <tableColumn id="42" xr3:uid="{78D3C787-E36A-49D2-84BC-EF8F1CC93CF3}" name="PARTICIPACIONES (comprometido)" dataDxfId="100"/>
    <tableColumn id="43" xr3:uid="{B78D7E11-92AE-45CE-B994-72D9481FBE2D}" name="APORTACIONES (comprometido)" dataDxfId="99"/>
    <tableColumn id="44" xr3:uid="{5E859002-EBE2-4A1B-BD7C-847DF2E6C529}" name="RECURSOS FEDERALES CONVENIDOS (comprometido)" dataDxfId="98"/>
    <tableColumn id="45" xr3:uid="{56AE1698-E6F0-4E37-B8C6-A9E7BAD4A490}" name="RECURSOS ESTATALES (comprometido)" dataDxfId="97"/>
    <tableColumn id="26" xr3:uid="{76814A5B-AAE0-4558-A181-58547309646A}" name="MONTO TOTAL      (devengado)" dataDxfId="96">
      <calculatedColumnFormula>SUM(Tabla2[[#This Row],[INGRESOS DE FUENTE LOCAL              (devengado)]:[RECURSOS ESTATALES (devengado)]])</calculatedColumnFormula>
    </tableColumn>
    <tableColumn id="27" xr3:uid="{88D49620-53A3-494C-90A8-190DAFB68039}" name="INGRESOS DE FUENTE LOCAL              (devengado)" dataDxfId="95">
      <calculatedColumnFormula>SUM(AH5:AH11)</calculatedColumnFormula>
    </tableColumn>
    <tableColumn id="28" xr3:uid="{2D4858CF-B71F-4D00-B711-D406C631594F}" name="PARTICIPACIONES (devengado)" dataDxfId="94"/>
    <tableColumn id="29" xr3:uid="{1EFF1371-303F-4793-9CA1-6103CC2522C3}" name="APORTACIONES (devengado)" dataDxfId="93"/>
    <tableColumn id="30" xr3:uid="{64A3B017-8CF7-44C2-A4D6-B13286F5DE2A}" name="RECURSOS FEDERALES CONVENIDOS       (devengado)" dataDxfId="92"/>
    <tableColumn id="31" xr3:uid="{AC7C94F2-8BD6-4531-A565-D06BFD30C038}" name="RECURSOS ESTATALES (devengado)" dataDxfId="91"/>
    <tableColumn id="32" xr3:uid="{7836079C-648D-42DA-B903-EA0CE41F9C5C}" name="MONTO TOTAL        (ejercido)" dataDxfId="90">
      <calculatedColumnFormula>SUM(Tabla2[[#This Row],[INGRESOS DE FUENTE LOCAL                 (ejercido)]:[RECURSOS ESTATALES (ejercido)]])</calculatedColumnFormula>
    </tableColumn>
    <tableColumn id="33" xr3:uid="{8175D510-473C-44E6-9154-CB9EE08EA7B4}" name="INGRESOS DE FUENTE LOCAL                 (ejercido)" dataDxfId="89">
      <calculatedColumnFormula>SUM(AN5:AN11)</calculatedColumnFormula>
    </tableColumn>
    <tableColumn id="34" xr3:uid="{55E5401E-ABAB-4EC2-BBD3-32111238B992}" name="PARTICIPACIONES (ejercido)" dataDxfId="88"/>
    <tableColumn id="35" xr3:uid="{295A0323-1BAF-448F-BD7A-AC48CA7A8DA9}" name="APORTACIONES (ejercido)" dataDxfId="87"/>
    <tableColumn id="36" xr3:uid="{D1C70433-3536-4177-8EB6-DF1621359576}" name="RECURSOS FEDERALES CONVENIDOS         (ejercido)" dataDxfId="86"/>
    <tableColumn id="37" xr3:uid="{F5DEE0F6-85A9-4F31-B6B2-AB33A72B30A7}" name="RECURSOS ESTATALES (ejercido)" dataDxfId="85"/>
    <tableColumn id="38" xr3:uid="{4D074A9C-8F32-43ED-8AD1-7BB82C0738B1}" name="MONTO TOTAL         (pagado)" dataDxfId="84">
      <calculatedColumnFormula>SUM(AV12:AZ12)</calculatedColumnFormula>
    </tableColumn>
    <tableColumn id="39" xr3:uid="{B6D2EA6C-44D2-4A7F-BC0D-EA665764428E}" name="INGRESOS DE FUENTE LOCAL                  (pagado)" dataDxfId="83">
      <calculatedColumnFormula>SUM(AT5:AT11)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BE00A7-F341-4CBC-9B43-6A5E50E50927}" name="Tabla3" displayName="Tabla3" ref="AW11:BG60" totalsRowShown="0" headerRowDxfId="82" dataDxfId="80" headerRowBorderDxfId="81" tableBorderDxfId="79" totalsRowBorderDxfId="78" headerRowCellStyle="Millares 10 10">
  <autoFilter ref="AW11:BG60" xr:uid="{1D4D366F-933F-4A29-A5C2-741C67373552}"/>
  <tableColumns count="11">
    <tableColumn id="1" xr3:uid="{373CEC2F-31C0-428B-8E06-B8637E0E7AD5}" name="PARTICIPACIONES (pagado)" dataDxfId="77"/>
    <tableColumn id="2" xr3:uid="{010B2665-0CE5-4208-83E5-8326CC5EE72C}" name="APORTACIONES (pagado)" dataDxfId="76"/>
    <tableColumn id="3" xr3:uid="{DE8DBF65-B32A-4968-A172-731FDA1EF726}" name="RECURSOS FEDERALES CONVENIDOS (pagado)" dataDxfId="75"/>
    <tableColumn id="4" xr3:uid="{0130FCBD-06B2-4952-9F75-D345453900B7}" name="RECURSOS ESTATALES (pagado)" dataDxfId="74"/>
    <tableColumn id="11" xr3:uid="{51E3CEAB-0D83-4293-AA99-53BC95157D0D}" name="NÚMERO Y FECHA DE ACTA DEL AYUNTAMIENTO          (por ejercer)" dataDxfId="73"/>
    <tableColumn id="5" xr3:uid="{FBFACB5E-5039-47C4-A0A6-7FC1BE3F58F7}" name="MONTO TOTAL       (por ejercer)" dataDxfId="72">
      <calculatedColumnFormula>SUM(Tabla3[[#This Row],[INGRESOS DE FUENTE LOCAL                          (por ejercer)]:[RECURSOS ESTATALES        (por ejercer)]])</calculatedColumnFormula>
    </tableColumn>
    <tableColumn id="6" xr3:uid="{AA5F9043-A86E-430D-A83B-6845E039F9C0}" name="INGRESOS DE FUENTE LOCAL                          (por ejercer)" dataDxfId="71">
      <calculatedColumnFormula>SUM(AZ5:AZ11)</calculatedColumnFormula>
    </tableColumn>
    <tableColumn id="7" xr3:uid="{6862E98C-7F4A-46BD-87A7-23EA7BA768FF}" name="PARTICIPACIONES          (por ejercer)" dataDxfId="70"/>
    <tableColumn id="8" xr3:uid="{142BFBC9-0A5F-4230-8AA7-A6684AF2C346}" name="APORTACIONES           (por ejercer)" dataDxfId="69"/>
    <tableColumn id="9" xr3:uid="{B4987B8A-A1FA-40AF-A6CA-911D96605E42}" name="RECURSOS FEDERALES CONVENIDOS              (por ejercer)" dataDxfId="68"/>
    <tableColumn id="10" xr3:uid="{6FB4FD42-D093-479C-B08A-A01949C46B60}" name="RECURSOS ESTATALES        (por ejercer)" dataDxfId="6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9B06E7-1313-47BF-BE03-4221E8AF7769}" name="Tabla24" displayName="Tabla24" ref="A9:AV58" totalsRowShown="0" headerRowDxfId="66" dataDxfId="65" tableBorderDxfId="64" headerRowCellStyle="Millares 10 10">
  <autoFilter ref="A9:AV58" xr:uid="{6B9B06E7-1313-47BF-BE03-4221E8AF7769}"/>
  <tableColumns count="48">
    <tableColumn id="1" xr3:uid="{C6D4A64A-2EF8-40A5-99B3-39079D092A83}" name="NOMBRE DE LA OBRA " dataDxfId="63"/>
    <tableColumn id="48" xr3:uid="{A4567175-6867-424A-BEC4-BDECD0629BFE}" name="No. OBRA" dataDxfId="62" dataCellStyle="Normal 2"/>
    <tableColumn id="2" xr3:uid="{84B9C365-A19F-4186-9970-93739A1C7745}" name="MUNICIPIO " dataDxfId="61"/>
    <tableColumn id="3" xr3:uid="{D0753166-D978-4467-824E-69EE1E30C998}" name="LOCALIDAD" dataDxfId="60"/>
    <tableColumn id="4" xr3:uid="{C91FE9C3-4C25-4B94-AB36-3F3503232AF6}" name="MODALIDAD DE EJECUCIÓN " dataDxfId="59"/>
    <tableColumn id="5" xr3:uid="{1CF4124A-52CD-4B0D-A0CC-567A420903B7}" name="TIPO" dataDxfId="58"/>
    <tableColumn id="6" xr3:uid="{C6388C9E-F89C-4C46-AA97-CA00FE945CDD}" name="CANTIDAD / UNIDAD" dataDxfId="57"/>
    <tableColumn id="7" xr3:uid="{C094F09A-C0A1-491A-859B-44BF6ABF81DB}" name="BENEFICIARIOS" dataDxfId="56"/>
    <tableColumn id="8" xr3:uid="{91D1CE51-8580-43D7-8AFE-E3847C7A1995}" name="No." dataDxfId="55"/>
    <tableColumn id="9" xr3:uid="{F349B9B8-CB39-4DF1-8EB9-DB69C19E93EB}" name="DESCRIPCIÓN" dataDxfId="54"/>
    <tableColumn id="10" xr3:uid="{477A5E42-F0B4-42F9-BE8D-F506EF256AAE}" name="COG  " dataDxfId="53"/>
    <tableColumn id="11" xr3:uid="{5E0B7A0A-D2C2-47B9-975A-280925CEA224}" name="UR  " dataDxfId="52"/>
    <tableColumn id="12" xr3:uid="{F74451B2-DBFF-4FC7-9BBC-D37CE60ED582}" name="CUENTA CONTABLE  " dataDxfId="51"/>
    <tableColumn id="13" xr3:uid="{D300B49A-76F9-42A6-9CD1-D6FFED79C0C7}" name="OBRA CAPITALIZABLE" dataDxfId="50"/>
    <tableColumn id="46" xr3:uid="{6E8FBCCF-8140-4454-A3FC-E577D5190A38}" name="NÚMERO Y FECHA DE ACTA DEL AYUNTAMIENTO (aprobado)" dataDxfId="49"/>
    <tableColumn id="14" xr3:uid="{6D68B450-F636-42A3-A44B-2E788B9CD323}" name="MONTO TOTAL (aprobado) " dataDxfId="48">
      <calculatedColumnFormula>SUM(Tabla24[[#This Row],[INGRESOS DE FUENTE LOCAL                     (aprobado)]:[RECURSOS ESTATALES (aprobado)]])</calculatedColumnFormula>
    </tableColumn>
    <tableColumn id="15" xr3:uid="{F4D71D8D-797B-410B-9979-F8D26B98D286}" name="INGRESOS DE FUENTE LOCAL                     (aprobado)" dataDxfId="47"/>
    <tableColumn id="16" xr3:uid="{2A8E564B-5EEE-45E7-AB25-A5236E937C73}" name="PARTICIPACIONES (aprobado)" dataDxfId="46"/>
    <tableColumn id="17" xr3:uid="{13D26486-8625-4E28-9842-EDC5FA15EC7A}" name="APORTACIONES (aprobado)" dataDxfId="45"/>
    <tableColumn id="18" xr3:uid="{116DA121-2E15-4DD5-93B8-D6328FC1FBE6}" name="RECURSOS FEDERALES CONVENIDOS (aprobado)" dataDxfId="44"/>
    <tableColumn id="19" xr3:uid="{F1E252F5-69CE-47D1-B798-EA13D7084F0E}" name="RECURSOS ESTATALES (aprobado)" dataDxfId="43"/>
    <tableColumn id="47" xr3:uid="{7A38486F-AC71-4E2C-AE60-48A3B8719AD5}" name="NÚMERO Y FECHA DE ACTA DEL AYUNTAMIENTO (modificado)" dataDxfId="42"/>
    <tableColumn id="20" xr3:uid="{FA4A87C4-4278-42DF-A562-1624A28BC110}" name="MONTO TOTAL     (modificado)" dataDxfId="41">
      <calculatedColumnFormula>SUM(Tabla24[[#This Row],[INGRESOS DE FUENTE LOCAL            (modificado)]:[RECURSOS ESTATALES (modificado)]])</calculatedColumnFormula>
    </tableColumn>
    <tableColumn id="21" xr3:uid="{E0C0691C-4710-4620-8C91-E674BAEEAE6F}" name="INGRESOS DE FUENTE LOCAL            (modificado)" dataDxfId="40">
      <calculatedColumnFormula>SUM(#REF!)</calculatedColumnFormula>
    </tableColumn>
    <tableColumn id="22" xr3:uid="{66A2342D-5040-4751-B85C-3F54FB63DBF8}" name="PARTICIPACIONES (modificado)" dataDxfId="39"/>
    <tableColumn id="23" xr3:uid="{497CCF91-8C8E-48EE-ADB4-B3896AEF04AE}" name="APORTACIONES (modificado)" dataDxfId="38"/>
    <tableColumn id="24" xr3:uid="{BD6035D0-20EF-43A2-A311-A2344F80D34C}" name="RECURSOS FEDERALES CONVENIDOS     (modificado)" dataDxfId="37"/>
    <tableColumn id="25" xr3:uid="{99055853-91BA-451C-B2D2-0B1E3D980B9D}" name="RECURSOS ESTATALES (modificado)" dataDxfId="36"/>
    <tableColumn id="40" xr3:uid="{98A1D698-151F-443A-BEF4-6279BA810A50}" name="MONTO TOTAL (comprometido)" dataDxfId="35">
      <calculatedColumnFormula>SUM(Tabla24[[#This Row],[INGRESOS DE FUENTE LOCAL              (devengado)]:[RECURSOS ESTATALES (devengado)]])</calculatedColumnFormula>
    </tableColumn>
    <tableColumn id="41" xr3:uid="{C2A58491-3CAB-4F77-9E8A-53E0F2308116}" name="INGRESOS DE FUENTE LOCAL       (comprometido)" dataDxfId="34"/>
    <tableColumn id="42" xr3:uid="{02189B0A-3D0B-4B3A-91B2-133BA914DB7C}" name="PARTICIPACIONES (comprometido)" dataDxfId="33"/>
    <tableColumn id="43" xr3:uid="{535FC5C9-8C50-4A63-A1C7-A44250CD6A4E}" name="APORTACIONES (comprometido)" dataDxfId="32"/>
    <tableColumn id="44" xr3:uid="{3117971C-930E-44F4-B80B-F619C03FB0EE}" name="RECURSOS FEDERALES CONVENIDOS (comprometido)" dataDxfId="31"/>
    <tableColumn id="45" xr3:uid="{DF902B9B-15B4-42E6-9BB9-350DB967EE61}" name="RECURSOS ESTATALES (comprometido)" dataDxfId="30"/>
    <tableColumn id="26" xr3:uid="{69C1576B-B3BA-4377-B644-3A7A02A75862}" name="MONTO TOTAL      (devengado)" dataDxfId="29">
      <calculatedColumnFormula>SUM(Tabla24[[#This Row],[INGRESOS DE FUENTE LOCAL              (devengado)]:[RECURSOS ESTATALES (devengado)]])</calculatedColumnFormula>
    </tableColumn>
    <tableColumn id="27" xr3:uid="{A33A5606-7737-439F-839D-E92E4D4772C9}" name="INGRESOS DE FUENTE LOCAL              (devengado)" dataDxfId="28">
      <calculatedColumnFormula>SUM(#REF!)</calculatedColumnFormula>
    </tableColumn>
    <tableColumn id="28" xr3:uid="{B8304CC3-FF34-4EEF-A253-DF94911C8E7E}" name="PARTICIPACIONES (devengado)" dataDxfId="27"/>
    <tableColumn id="29" xr3:uid="{3584EB9B-BD00-4513-96E8-93238316C7B5}" name="APORTACIONES (devengado)" dataDxfId="26"/>
    <tableColumn id="30" xr3:uid="{D24995D1-34F1-4CB0-B41D-94380B67A6EC}" name="RECURSOS FEDERALES CONVENIDOS       (devengado)" dataDxfId="25"/>
    <tableColumn id="31" xr3:uid="{E446BB25-DC42-400D-BF08-DFC1B0FCFF19}" name="RECURSOS ESTATALES (devengado)" dataDxfId="24"/>
    <tableColumn id="32" xr3:uid="{B6460D73-AA47-4FF4-81A9-4BF27CA4A5CF}" name="MONTO TOTAL        (ejercido)" dataDxfId="23">
      <calculatedColumnFormula>SUM(Tabla24[[#This Row],[INGRESOS DE FUENTE LOCAL                 (ejercido)]:[RECURSOS ESTATALES (ejercido)]])</calculatedColumnFormula>
    </tableColumn>
    <tableColumn id="33" xr3:uid="{2A87EE87-9AC3-4690-8DCC-04E728EF2282}" name="INGRESOS DE FUENTE LOCAL                 (ejercido)" dataDxfId="22">
      <calculatedColumnFormula>SUM(#REF!)</calculatedColumnFormula>
    </tableColumn>
    <tableColumn id="34" xr3:uid="{4598FC9C-39D3-40A4-A399-1B7CA1AA5096}" name="PARTICIPACIONES (ejercido)" dataDxfId="21"/>
    <tableColumn id="35" xr3:uid="{25DF60EE-FA77-4A0B-ACA4-1210F31F6DEC}" name="APORTACIONES (ejercido)" dataDxfId="20"/>
    <tableColumn id="36" xr3:uid="{849F6666-A71B-456D-811D-9933489C6BAE}" name="RECURSOS FEDERALES CONVENIDOS         (ejercido)" dataDxfId="19"/>
    <tableColumn id="37" xr3:uid="{B861E14D-24B8-4B02-8D7A-E35FD9CD87C3}" name="RECURSOS ESTATALES (ejercido)" dataDxfId="18"/>
    <tableColumn id="38" xr3:uid="{2AFB542E-3EAE-4F53-B198-824714881C6E}" name="MONTO TOTAL         (pagado)" dataDxfId="17">
      <calculatedColumnFormula>SUM(AV10:AZ10)</calculatedColumnFormula>
    </tableColumn>
    <tableColumn id="39" xr3:uid="{394CADEC-C76A-4140-B155-27B5011FA7E6}" name="INGRESOS DE FUENTE LOCAL                  (pagado)" dataDxfId="16">
      <calculatedColumnFormula>SUM(#REF!)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5D3324-6C02-41D1-8704-0AE57B69E326}" name="Tabla35" displayName="Tabla35" ref="AW9:BG58" totalsRowShown="0" headerRowDxfId="15" dataDxfId="13" headerRowBorderDxfId="14" tableBorderDxfId="12" totalsRowBorderDxfId="11" headerRowCellStyle="Millares 10 10">
  <autoFilter ref="AW9:BG58" xr:uid="{4B5D3324-6C02-41D1-8704-0AE57B69E326}"/>
  <tableColumns count="11">
    <tableColumn id="1" xr3:uid="{88453C24-BAC2-49C9-87DE-3285B66DCB5A}" name="PARTICIPACIONES (pagado)" dataDxfId="10"/>
    <tableColumn id="2" xr3:uid="{90F911B6-49CD-42C7-8ACB-760017537045}" name="APORTACIONES (pagado)" dataDxfId="9"/>
    <tableColumn id="3" xr3:uid="{396BAEDD-E790-4ED1-BD1A-A813A0568E95}" name="RECURSOS FEDERALES CONVENIDOS (pagado)" dataDxfId="8"/>
    <tableColumn id="4" xr3:uid="{D8E634EB-2EDF-4BA0-8CF2-80A44280E415}" name="RECURSOS ESTATALES (pagado)" dataDxfId="7"/>
    <tableColumn id="11" xr3:uid="{882F75D3-79B5-4AC4-885B-812D55CCCAF7}" name="NÚMERO Y FECHA DE ACTA DEL AYUNTAMIENTO          (por ejercer)" dataDxfId="6"/>
    <tableColumn id="5" xr3:uid="{D2CCEA18-0E82-406D-B0FB-622465E057F2}" name="MONTO TOTAL       (por ejercer)" dataDxfId="5">
      <calculatedColumnFormula>SUM(Tabla35[[#This Row],[INGRESOS DE FUENTE LOCAL                          (por ejercer)]:[RECURSOS ESTATALES        (por ejercer)]])</calculatedColumnFormula>
    </tableColumn>
    <tableColumn id="6" xr3:uid="{7FDD426E-6107-4AA9-9C1F-C9F5047B696B}" name="INGRESOS DE FUENTE LOCAL                          (por ejercer)" dataDxfId="4">
      <calculatedColumnFormula>SUM(#REF!)</calculatedColumnFormula>
    </tableColumn>
    <tableColumn id="7" xr3:uid="{A136EFDD-5AFE-4802-8D89-D0A817832C0B}" name="PARTICIPACIONES          (por ejercer)" dataDxfId="3"/>
    <tableColumn id="8" xr3:uid="{3D90A440-5C50-4D08-99D8-430CAF8C0B65}" name="APORTACIONES           (por ejercer)" dataDxfId="2"/>
    <tableColumn id="9" xr3:uid="{C47BDD8B-C272-4C56-A83F-F292EA0AE896}" name="RECURSOS FEDERALES CONVENIDOS              (por ejercer)" dataDxfId="1"/>
    <tableColumn id="10" xr3:uid="{A26F581E-9735-46B6-93D7-ED1DFE5B7C10}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BBC10-517A-4332-B31E-582A8FB03912}">
  <dimension ref="A10:BG71"/>
  <sheetViews>
    <sheetView topLeftCell="A55" zoomScale="60" zoomScaleNormal="60" workbookViewId="0">
      <selection activeCell="A59" sqref="A59:XFD59"/>
    </sheetView>
  </sheetViews>
  <sheetFormatPr baseColWidth="10" defaultRowHeight="15" x14ac:dyDescent="0.25"/>
  <cols>
    <col min="1" max="1" width="23.7109375" customWidth="1"/>
    <col min="6" max="6" width="9.28515625" customWidth="1"/>
    <col min="7" max="7" width="8" customWidth="1"/>
    <col min="8" max="8" width="8.7109375" customWidth="1"/>
    <col min="9" max="9" width="8" customWidth="1"/>
    <col min="10" max="10" width="22.85546875" customWidth="1"/>
    <col min="11" max="11" width="8" customWidth="1"/>
    <col min="12" max="12" width="4.5703125" customWidth="1"/>
    <col min="14" max="14" width="6" customWidth="1"/>
  </cols>
  <sheetData>
    <row r="10" spans="1:59" ht="37.5" customHeight="1" x14ac:dyDescent="0.25">
      <c r="A10" s="165" t="s">
        <v>0</v>
      </c>
      <c r="B10" s="165"/>
      <c r="C10" s="165"/>
      <c r="D10" s="165"/>
      <c r="E10" s="165"/>
      <c r="F10" s="165"/>
      <c r="G10" s="165" t="s">
        <v>1</v>
      </c>
      <c r="H10" s="165"/>
      <c r="I10" s="166" t="s">
        <v>2</v>
      </c>
      <c r="J10" s="166"/>
      <c r="K10" s="165" t="s">
        <v>3</v>
      </c>
      <c r="L10" s="165"/>
      <c r="M10" s="165"/>
      <c r="N10" s="165"/>
      <c r="O10" s="164" t="s">
        <v>4</v>
      </c>
      <c r="P10" s="164"/>
      <c r="Q10" s="164"/>
      <c r="R10" s="164"/>
      <c r="S10" s="164"/>
      <c r="T10" s="164"/>
      <c r="U10" s="164"/>
      <c r="V10" s="164" t="s">
        <v>5</v>
      </c>
      <c r="W10" s="164"/>
      <c r="X10" s="164"/>
      <c r="Y10" s="164"/>
      <c r="Z10" s="164"/>
      <c r="AA10" s="164"/>
      <c r="AB10" s="164"/>
      <c r="AC10" s="164" t="s">
        <v>6</v>
      </c>
      <c r="AD10" s="164"/>
      <c r="AE10" s="164"/>
      <c r="AF10" s="164"/>
      <c r="AG10" s="164"/>
      <c r="AH10" s="164"/>
      <c r="AI10" s="164" t="s">
        <v>7</v>
      </c>
      <c r="AJ10" s="164"/>
      <c r="AK10" s="164"/>
      <c r="AL10" s="164"/>
      <c r="AM10" s="164"/>
      <c r="AN10" s="164"/>
      <c r="AO10" s="164" t="s">
        <v>8</v>
      </c>
      <c r="AP10" s="164"/>
      <c r="AQ10" s="164"/>
      <c r="AR10" s="164"/>
      <c r="AS10" s="164"/>
      <c r="AT10" s="164"/>
      <c r="AU10" s="164" t="s">
        <v>9</v>
      </c>
      <c r="AV10" s="164"/>
      <c r="AW10" s="164"/>
      <c r="AX10" s="164"/>
      <c r="AY10" s="164"/>
      <c r="AZ10" s="164"/>
      <c r="BA10" s="164" t="s">
        <v>10</v>
      </c>
      <c r="BB10" s="164"/>
      <c r="BC10" s="164"/>
      <c r="BD10" s="164"/>
      <c r="BE10" s="164"/>
      <c r="BF10" s="164"/>
      <c r="BG10" s="164"/>
    </row>
    <row r="11" spans="1:59" ht="81" x14ac:dyDescent="0.25">
      <c r="A11" s="2" t="s">
        <v>11</v>
      </c>
      <c r="B11" s="1" t="s">
        <v>12</v>
      </c>
      <c r="C11" s="1" t="s">
        <v>13</v>
      </c>
      <c r="D11" s="1" t="s">
        <v>14</v>
      </c>
      <c r="E11" s="1" t="s">
        <v>15</v>
      </c>
      <c r="F11" s="1" t="s">
        <v>16</v>
      </c>
      <c r="G11" s="1" t="s">
        <v>17</v>
      </c>
      <c r="H11" s="1" t="s">
        <v>18</v>
      </c>
      <c r="I11" s="1" t="s">
        <v>19</v>
      </c>
      <c r="J11" s="1" t="s">
        <v>20</v>
      </c>
      <c r="K11" s="1" t="s">
        <v>21</v>
      </c>
      <c r="L11" s="1" t="s">
        <v>22</v>
      </c>
      <c r="M11" s="1" t="s">
        <v>23</v>
      </c>
      <c r="N11" s="1" t="s">
        <v>24</v>
      </c>
      <c r="O11" s="3" t="s">
        <v>25</v>
      </c>
      <c r="P11" s="4" t="s">
        <v>26</v>
      </c>
      <c r="Q11" s="4" t="s">
        <v>27</v>
      </c>
      <c r="R11" s="4" t="s">
        <v>28</v>
      </c>
      <c r="S11" s="4" t="s">
        <v>29</v>
      </c>
      <c r="T11" s="4" t="s">
        <v>30</v>
      </c>
      <c r="U11" s="4" t="s">
        <v>31</v>
      </c>
      <c r="V11" s="3" t="s">
        <v>32</v>
      </c>
      <c r="W11" s="4" t="s">
        <v>33</v>
      </c>
      <c r="X11" s="4" t="s">
        <v>34</v>
      </c>
      <c r="Y11" s="4" t="s">
        <v>35</v>
      </c>
      <c r="Z11" s="4" t="s">
        <v>36</v>
      </c>
      <c r="AA11" s="4" t="s">
        <v>37</v>
      </c>
      <c r="AB11" s="4" t="s">
        <v>38</v>
      </c>
      <c r="AC11" s="5" t="s">
        <v>39</v>
      </c>
      <c r="AD11" s="4" t="s">
        <v>40</v>
      </c>
      <c r="AE11" s="4" t="s">
        <v>41</v>
      </c>
      <c r="AF11" s="4" t="s">
        <v>42</v>
      </c>
      <c r="AG11" s="4" t="s">
        <v>43</v>
      </c>
      <c r="AH11" s="4" t="s">
        <v>44</v>
      </c>
      <c r="AI11" s="4" t="s">
        <v>45</v>
      </c>
      <c r="AJ11" s="4" t="s">
        <v>46</v>
      </c>
      <c r="AK11" s="4" t="s">
        <v>47</v>
      </c>
      <c r="AL11" s="4" t="s">
        <v>48</v>
      </c>
      <c r="AM11" s="4" t="s">
        <v>49</v>
      </c>
      <c r="AN11" s="4" t="s">
        <v>50</v>
      </c>
      <c r="AO11" s="5" t="s">
        <v>51</v>
      </c>
      <c r="AP11" s="4" t="s">
        <v>52</v>
      </c>
      <c r="AQ11" s="4" t="s">
        <v>53</v>
      </c>
      <c r="AR11" s="4" t="s">
        <v>54</v>
      </c>
      <c r="AS11" s="4" t="s">
        <v>55</v>
      </c>
      <c r="AT11" s="4" t="s">
        <v>56</v>
      </c>
      <c r="AU11" s="4" t="s">
        <v>57</v>
      </c>
      <c r="AV11" s="4" t="s">
        <v>58</v>
      </c>
      <c r="AW11" s="6" t="s">
        <v>59</v>
      </c>
      <c r="AX11" s="6" t="s">
        <v>60</v>
      </c>
      <c r="AY11" s="6" t="s">
        <v>61</v>
      </c>
      <c r="AZ11" s="6" t="s">
        <v>62</v>
      </c>
      <c r="BA11" s="3" t="s">
        <v>63</v>
      </c>
      <c r="BB11" s="6" t="s">
        <v>64</v>
      </c>
      <c r="BC11" s="6" t="s">
        <v>65</v>
      </c>
      <c r="BD11" s="6" t="s">
        <v>66</v>
      </c>
      <c r="BE11" s="6" t="s">
        <v>67</v>
      </c>
      <c r="BF11" s="6" t="s">
        <v>68</v>
      </c>
      <c r="BG11" s="6" t="s">
        <v>69</v>
      </c>
    </row>
    <row r="12" spans="1:59" ht="93.75" customHeight="1" x14ac:dyDescent="0.25">
      <c r="A12" s="7" t="s">
        <v>70</v>
      </c>
      <c r="B12" s="8" t="s">
        <v>71</v>
      </c>
      <c r="C12" s="9" t="s">
        <v>72</v>
      </c>
      <c r="D12" s="9" t="s">
        <v>73</v>
      </c>
      <c r="E12" s="9" t="s">
        <v>74</v>
      </c>
      <c r="F12" s="9" t="s">
        <v>75</v>
      </c>
      <c r="G12" s="9" t="s">
        <v>76</v>
      </c>
      <c r="H12" s="8" t="s">
        <v>77</v>
      </c>
      <c r="I12" s="8" t="s">
        <v>78</v>
      </c>
      <c r="J12" s="8" t="s">
        <v>79</v>
      </c>
      <c r="K12" s="10">
        <v>61301</v>
      </c>
      <c r="L12" s="11" t="s">
        <v>80</v>
      </c>
      <c r="M12" s="10" t="s">
        <v>81</v>
      </c>
      <c r="N12" s="11" t="s">
        <v>82</v>
      </c>
      <c r="O12" s="8" t="s">
        <v>83</v>
      </c>
      <c r="P12" s="12">
        <v>600000</v>
      </c>
      <c r="Q12" s="13">
        <v>0</v>
      </c>
      <c r="R12" s="13">
        <v>0</v>
      </c>
      <c r="S12" s="12">
        <v>600000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2">
        <v>600000</v>
      </c>
      <c r="AD12" s="13">
        <v>0</v>
      </c>
      <c r="AE12" s="13">
        <v>0</v>
      </c>
      <c r="AF12" s="12">
        <v>600000</v>
      </c>
      <c r="AG12" s="13">
        <v>0</v>
      </c>
      <c r="AH12" s="13">
        <v>0</v>
      </c>
      <c r="AI12" s="14">
        <v>459999.99</v>
      </c>
      <c r="AJ12" s="13">
        <v>0</v>
      </c>
      <c r="AK12" s="13">
        <v>0</v>
      </c>
      <c r="AL12" s="15">
        <v>459999.99</v>
      </c>
      <c r="AM12" s="13">
        <v>0</v>
      </c>
      <c r="AN12" s="13">
        <v>0</v>
      </c>
      <c r="AO12" s="15">
        <v>459999.99</v>
      </c>
      <c r="AP12" s="13">
        <v>0</v>
      </c>
      <c r="AQ12" s="13">
        <v>0</v>
      </c>
      <c r="AR12" s="15">
        <v>459999.99</v>
      </c>
      <c r="AS12" s="13">
        <v>0</v>
      </c>
      <c r="AT12" s="13">
        <v>0</v>
      </c>
      <c r="AU12" s="15">
        <v>459999.99</v>
      </c>
      <c r="AV12" s="13">
        <v>0</v>
      </c>
      <c r="AW12" s="13">
        <v>0</v>
      </c>
      <c r="AX12" s="15">
        <v>459999.99</v>
      </c>
      <c r="AY12" s="13">
        <v>0</v>
      </c>
      <c r="AZ12" s="13">
        <v>0</v>
      </c>
      <c r="BA12" s="13">
        <v>0</v>
      </c>
      <c r="BB12" s="13">
        <f>Tabla2[[#This Row],[APORTACIONES (comprometido)]]-Tabla2[[#This Row],[MONTO TOTAL         (pagado)]]</f>
        <v>140000.01</v>
      </c>
      <c r="BC12" s="13">
        <v>0</v>
      </c>
      <c r="BD12" s="13">
        <v>0</v>
      </c>
      <c r="BE12" s="13">
        <f>Tabla3[[#This Row],[MONTO TOTAL       (por ejercer)]]</f>
        <v>140000.01</v>
      </c>
      <c r="BF12" s="13">
        <v>0</v>
      </c>
      <c r="BG12" s="13">
        <v>0</v>
      </c>
    </row>
    <row r="13" spans="1:59" ht="95.25" customHeight="1" x14ac:dyDescent="0.25">
      <c r="A13" s="7" t="s">
        <v>84</v>
      </c>
      <c r="B13" s="8" t="s">
        <v>85</v>
      </c>
      <c r="C13" s="9" t="s">
        <v>72</v>
      </c>
      <c r="D13" s="9" t="s">
        <v>86</v>
      </c>
      <c r="E13" s="9" t="s">
        <v>74</v>
      </c>
      <c r="F13" s="9" t="s">
        <v>75</v>
      </c>
      <c r="G13" s="9" t="s">
        <v>87</v>
      </c>
      <c r="H13" s="8" t="s">
        <v>88</v>
      </c>
      <c r="I13" s="8" t="s">
        <v>78</v>
      </c>
      <c r="J13" s="8" t="s">
        <v>79</v>
      </c>
      <c r="K13" s="10">
        <v>61301</v>
      </c>
      <c r="L13" s="11" t="s">
        <v>80</v>
      </c>
      <c r="M13" s="16" t="s">
        <v>81</v>
      </c>
      <c r="N13" s="11" t="s">
        <v>82</v>
      </c>
      <c r="O13" s="8" t="s">
        <v>83</v>
      </c>
      <c r="P13" s="12">
        <v>1990000</v>
      </c>
      <c r="Q13" s="13">
        <v>0</v>
      </c>
      <c r="R13" s="13">
        <v>0</v>
      </c>
      <c r="S13" s="12">
        <v>1990000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2">
        <v>1988500</v>
      </c>
      <c r="AD13" s="13">
        <v>0</v>
      </c>
      <c r="AE13" s="13">
        <v>0</v>
      </c>
      <c r="AF13" s="13">
        <f>Tabla2[[#This Row],[MONTO TOTAL (comprometido)]]</f>
        <v>1988500</v>
      </c>
      <c r="AG13" s="13">
        <v>0</v>
      </c>
      <c r="AH13" s="13">
        <v>0</v>
      </c>
      <c r="AI13" s="14">
        <v>997215.18</v>
      </c>
      <c r="AJ13" s="13">
        <v>0</v>
      </c>
      <c r="AK13" s="13">
        <v>0</v>
      </c>
      <c r="AL13" s="13">
        <f>Tabla2[[#This Row],[MONTO TOTAL      (devengado)]]</f>
        <v>997215.18</v>
      </c>
      <c r="AM13" s="13">
        <v>0</v>
      </c>
      <c r="AN13" s="13">
        <v>0</v>
      </c>
      <c r="AO13" s="17">
        <f>Tabla2[[#This Row],[MONTO TOTAL      (devengado)]]</f>
        <v>997215.18</v>
      </c>
      <c r="AP13" s="13">
        <v>0</v>
      </c>
      <c r="AQ13" s="13">
        <v>0</v>
      </c>
      <c r="AR13" s="13">
        <f>Tabla2[[#This Row],[MONTO TOTAL        (ejercido)]]</f>
        <v>997215.18</v>
      </c>
      <c r="AS13" s="13">
        <v>0</v>
      </c>
      <c r="AT13" s="13">
        <v>0</v>
      </c>
      <c r="AU13" s="13">
        <f>Tabla2[[#This Row],[MONTO TOTAL        (ejercido)]]</f>
        <v>997215.18</v>
      </c>
      <c r="AV13" s="13">
        <v>0</v>
      </c>
      <c r="AW13" s="13">
        <v>0</v>
      </c>
      <c r="AX13" s="13">
        <f>Tabla2[[#This Row],[MONTO TOTAL         (pagado)]]</f>
        <v>997215.18</v>
      </c>
      <c r="AY13" s="13">
        <f>Tabla2[[#This Row],[INGRESOS DE FUENTE LOCAL       (comprometido)]]</f>
        <v>0</v>
      </c>
      <c r="AZ13" s="13">
        <f>Tabla2[[#This Row],[PARTICIPACIONES (comprometido)]]</f>
        <v>0</v>
      </c>
      <c r="BA13" s="13"/>
      <c r="BB13" s="13">
        <f>Tabla2[[#This Row],[APORTACIONES (comprometido)]]-Tabla2[[#This Row],[MONTO TOTAL         (pagado)]]</f>
        <v>991284.82</v>
      </c>
      <c r="BC13" s="13">
        <f>Tabla2[[#This Row],[RECURSOS ESTATALES (comprometido)]]</f>
        <v>0</v>
      </c>
      <c r="BD13" s="13"/>
      <c r="BE13" s="13">
        <f>Tabla3[[#This Row],[MONTO TOTAL       (por ejercer)]]</f>
        <v>991284.82</v>
      </c>
      <c r="BF13" s="13">
        <f>Tabla2[[#This Row],[PARTICIPACIONES (devengado)]]</f>
        <v>0</v>
      </c>
      <c r="BG13" s="18"/>
    </row>
    <row r="14" spans="1:59" ht="102" customHeight="1" x14ac:dyDescent="0.25">
      <c r="A14" s="7" t="s">
        <v>89</v>
      </c>
      <c r="B14" s="8" t="s">
        <v>90</v>
      </c>
      <c r="C14" s="9" t="s">
        <v>72</v>
      </c>
      <c r="D14" s="9" t="s">
        <v>86</v>
      </c>
      <c r="E14" s="9" t="s">
        <v>74</v>
      </c>
      <c r="F14" s="9" t="s">
        <v>75</v>
      </c>
      <c r="G14" s="9" t="s">
        <v>91</v>
      </c>
      <c r="H14" s="8" t="s">
        <v>92</v>
      </c>
      <c r="I14" s="8" t="s">
        <v>78</v>
      </c>
      <c r="J14" s="8" t="s">
        <v>79</v>
      </c>
      <c r="K14" s="10">
        <v>61301</v>
      </c>
      <c r="L14" s="11" t="s">
        <v>80</v>
      </c>
      <c r="M14" s="10" t="s">
        <v>81</v>
      </c>
      <c r="N14" s="11" t="s">
        <v>82</v>
      </c>
      <c r="O14" s="8" t="s">
        <v>83</v>
      </c>
      <c r="P14" s="12">
        <v>1980813.9</v>
      </c>
      <c r="Q14" s="13">
        <v>0</v>
      </c>
      <c r="R14" s="13">
        <v>0</v>
      </c>
      <c r="S14" s="12">
        <v>1980813.9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2">
        <v>1980780</v>
      </c>
      <c r="AD14" s="13">
        <v>0</v>
      </c>
      <c r="AE14" s="13">
        <v>0</v>
      </c>
      <c r="AF14" s="13">
        <f>Tabla2[[#This Row],[MONTO TOTAL (comprometido)]]</f>
        <v>1980780</v>
      </c>
      <c r="AG14" s="13">
        <v>0</v>
      </c>
      <c r="AH14" s="13">
        <v>0</v>
      </c>
      <c r="AI14" s="14">
        <v>1013639.13</v>
      </c>
      <c r="AJ14" s="13">
        <v>0</v>
      </c>
      <c r="AK14" s="13">
        <v>0</v>
      </c>
      <c r="AL14" s="13">
        <f>Tabla2[[#This Row],[MONTO TOTAL      (devengado)]]</f>
        <v>1013639.13</v>
      </c>
      <c r="AM14" s="13">
        <v>0</v>
      </c>
      <c r="AN14" s="13">
        <v>0</v>
      </c>
      <c r="AO14" s="17">
        <f>Tabla2[[#This Row],[MONTO TOTAL      (devengado)]]</f>
        <v>1013639.13</v>
      </c>
      <c r="AP14" s="13">
        <v>0</v>
      </c>
      <c r="AQ14" s="13">
        <v>0</v>
      </c>
      <c r="AR14" s="13">
        <f>Tabla2[[#This Row],[MONTO TOTAL        (ejercido)]]</f>
        <v>1013639.13</v>
      </c>
      <c r="AS14" s="13">
        <v>0</v>
      </c>
      <c r="AT14" s="13">
        <v>0</v>
      </c>
      <c r="AU14" s="13">
        <f>Tabla2[[#This Row],[MONTO TOTAL        (ejercido)]]</f>
        <v>1013639.13</v>
      </c>
      <c r="AV14" s="13">
        <v>0</v>
      </c>
      <c r="AW14" s="13">
        <v>0</v>
      </c>
      <c r="AX14" s="13">
        <f>Tabla2[[#This Row],[MONTO TOTAL         (pagado)]]</f>
        <v>1013639.13</v>
      </c>
      <c r="AY14" s="13">
        <f>Tabla2[[#This Row],[INGRESOS DE FUENTE LOCAL       (comprometido)]]</f>
        <v>0</v>
      </c>
      <c r="AZ14" s="13">
        <f>Tabla2[[#This Row],[PARTICIPACIONES (comprometido)]]</f>
        <v>0</v>
      </c>
      <c r="BA14" s="13"/>
      <c r="BB14" s="13">
        <f>Tabla2[[#This Row],[APORTACIONES (comprometido)]]-Tabla2[[#This Row],[MONTO TOTAL         (pagado)]]</f>
        <v>967140.87</v>
      </c>
      <c r="BC14" s="13">
        <f>Tabla2[[#This Row],[RECURSOS ESTATALES (comprometido)]]</f>
        <v>0</v>
      </c>
      <c r="BD14" s="13"/>
      <c r="BE14" s="13">
        <f>Tabla3[[#This Row],[MONTO TOTAL       (por ejercer)]]</f>
        <v>967140.87</v>
      </c>
      <c r="BF14" s="13">
        <f>Tabla2[[#This Row],[PARTICIPACIONES (devengado)]]</f>
        <v>0</v>
      </c>
      <c r="BG14" s="13">
        <f>Tabla2[[#This Row],[APORTACIONES (devengado)]]</f>
        <v>1013639.13</v>
      </c>
    </row>
    <row r="15" spans="1:59" ht="104.25" customHeight="1" x14ac:dyDescent="0.25">
      <c r="A15" s="19" t="s">
        <v>93</v>
      </c>
      <c r="B15" s="20" t="s">
        <v>94</v>
      </c>
      <c r="C15" s="21" t="s">
        <v>72</v>
      </c>
      <c r="D15" s="21" t="s">
        <v>95</v>
      </c>
      <c r="E15" s="21" t="s">
        <v>74</v>
      </c>
      <c r="F15" s="21" t="s">
        <v>75</v>
      </c>
      <c r="G15" s="21" t="s">
        <v>96</v>
      </c>
      <c r="H15" s="20" t="s">
        <v>92</v>
      </c>
      <c r="I15" s="20" t="s">
        <v>78</v>
      </c>
      <c r="J15" s="20" t="s">
        <v>79</v>
      </c>
      <c r="K15" s="22">
        <v>61301</v>
      </c>
      <c r="L15" s="23" t="s">
        <v>80</v>
      </c>
      <c r="M15" s="22" t="s">
        <v>81</v>
      </c>
      <c r="N15" s="23" t="s">
        <v>82</v>
      </c>
      <c r="O15" s="20" t="s">
        <v>83</v>
      </c>
      <c r="P15" s="24">
        <v>500000</v>
      </c>
      <c r="Q15" s="25">
        <v>0</v>
      </c>
      <c r="R15" s="25">
        <v>0</v>
      </c>
      <c r="S15" s="24">
        <v>500000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6"/>
      <c r="AJ15" s="25">
        <v>0</v>
      </c>
      <c r="AK15" s="25">
        <v>0</v>
      </c>
      <c r="AL15" s="27">
        <f>Tabla2[[#This Row],[MONTO TOTAL      (devengado)]]</f>
        <v>0</v>
      </c>
      <c r="AM15" s="27">
        <v>0</v>
      </c>
      <c r="AN15" s="27">
        <v>0</v>
      </c>
      <c r="AO15" s="28">
        <f>Tabla2[[#This Row],[MONTO TOTAL      (devengado)]]</f>
        <v>0</v>
      </c>
      <c r="AP15" s="27">
        <v>0</v>
      </c>
      <c r="AQ15" s="27">
        <v>0</v>
      </c>
      <c r="AR15" s="27">
        <f>Tabla2[[#This Row],[MONTO TOTAL        (ejercido)]]</f>
        <v>0</v>
      </c>
      <c r="AS15" s="27">
        <v>0</v>
      </c>
      <c r="AT15" s="27">
        <v>0</v>
      </c>
      <c r="AU15" s="27">
        <f>Tabla2[[#This Row],[MONTO TOTAL        (ejercido)]]</f>
        <v>0</v>
      </c>
      <c r="AV15" s="27">
        <v>0</v>
      </c>
      <c r="AW15" s="27">
        <v>0</v>
      </c>
      <c r="AX15" s="27">
        <f>Tabla2[[#This Row],[MONTO TOTAL         (pagado)]]</f>
        <v>0</v>
      </c>
      <c r="AY15" s="27">
        <f>Tabla2[[#This Row],[INGRESOS DE FUENTE LOCAL       (comprometido)]]</f>
        <v>0</v>
      </c>
      <c r="AZ15" s="27">
        <f>Tabla2[[#This Row],[PARTICIPACIONES (comprometido)]]</f>
        <v>0</v>
      </c>
      <c r="BA15" s="27"/>
      <c r="BB15" s="27">
        <f>Tabla2[[#This Row],[APORTACIONES (comprometido)]]-Tabla2[[#This Row],[MONTO TOTAL         (pagado)]]</f>
        <v>0</v>
      </c>
      <c r="BC15" s="27">
        <f>Tabla2[[#This Row],[RECURSOS ESTATALES (comprometido)]]</f>
        <v>0</v>
      </c>
      <c r="BD15" s="27"/>
      <c r="BE15" s="27">
        <f>Tabla3[[#This Row],[MONTO TOTAL       (por ejercer)]]</f>
        <v>0</v>
      </c>
      <c r="BF15" s="25">
        <v>0</v>
      </c>
      <c r="BG15" s="25">
        <v>0</v>
      </c>
    </row>
    <row r="16" spans="1:59" ht="105.75" customHeight="1" x14ac:dyDescent="0.25">
      <c r="A16" s="7" t="s">
        <v>97</v>
      </c>
      <c r="B16" s="8" t="s">
        <v>98</v>
      </c>
      <c r="C16" s="9" t="s">
        <v>72</v>
      </c>
      <c r="D16" s="9" t="s">
        <v>86</v>
      </c>
      <c r="E16" s="9" t="s">
        <v>99</v>
      </c>
      <c r="F16" s="9" t="s">
        <v>75</v>
      </c>
      <c r="G16" s="9" t="s">
        <v>100</v>
      </c>
      <c r="H16" s="8" t="s">
        <v>101</v>
      </c>
      <c r="I16" s="8" t="s">
        <v>78</v>
      </c>
      <c r="J16" s="8" t="s">
        <v>79</v>
      </c>
      <c r="K16" s="29">
        <v>61301</v>
      </c>
      <c r="L16" s="11" t="s">
        <v>80</v>
      </c>
      <c r="M16" s="30" t="s">
        <v>81</v>
      </c>
      <c r="N16" s="11" t="s">
        <v>82</v>
      </c>
      <c r="O16" s="8" t="s">
        <v>83</v>
      </c>
      <c r="P16" s="12">
        <v>3047851</v>
      </c>
      <c r="Q16" s="13">
        <v>0</v>
      </c>
      <c r="R16" s="13">
        <v>0</v>
      </c>
      <c r="S16" s="12">
        <v>3047851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2">
        <v>2150230.5</v>
      </c>
      <c r="AD16" s="13">
        <v>0</v>
      </c>
      <c r="AE16" s="13">
        <v>0</v>
      </c>
      <c r="AF16" s="13">
        <f>Tabla2[[#This Row],[MONTO TOTAL (comprometido)]]</f>
        <v>2150230.5</v>
      </c>
      <c r="AG16" s="13">
        <v>0</v>
      </c>
      <c r="AH16" s="13">
        <v>0</v>
      </c>
      <c r="AI16" s="31">
        <v>1054174.22</v>
      </c>
      <c r="AJ16" s="13">
        <v>0</v>
      </c>
      <c r="AK16" s="13">
        <v>0</v>
      </c>
      <c r="AL16" s="13">
        <f>Tabla2[[#This Row],[MONTO TOTAL      (devengado)]]</f>
        <v>1054174.22</v>
      </c>
      <c r="AM16" s="13">
        <v>0</v>
      </c>
      <c r="AN16" s="13">
        <v>0</v>
      </c>
      <c r="AO16" s="17">
        <f>Tabla2[[#This Row],[MONTO TOTAL      (devengado)]]</f>
        <v>1054174.22</v>
      </c>
      <c r="AP16" s="13">
        <v>0</v>
      </c>
      <c r="AQ16" s="13">
        <v>0</v>
      </c>
      <c r="AR16" s="13">
        <f>Tabla2[[#This Row],[MONTO TOTAL        (ejercido)]]</f>
        <v>1054174.22</v>
      </c>
      <c r="AS16" s="13">
        <v>0</v>
      </c>
      <c r="AT16" s="13">
        <v>0</v>
      </c>
      <c r="AU16" s="13">
        <f>Tabla2[[#This Row],[MONTO TOTAL        (ejercido)]]</f>
        <v>1054174.22</v>
      </c>
      <c r="AV16" s="13">
        <v>0</v>
      </c>
      <c r="AW16" s="13">
        <v>0</v>
      </c>
      <c r="AX16" s="13">
        <f>Tabla2[[#This Row],[MONTO TOTAL         (pagado)]]</f>
        <v>1054174.22</v>
      </c>
      <c r="AY16" s="13">
        <f>Tabla2[[#This Row],[INGRESOS DE FUENTE LOCAL       (comprometido)]]</f>
        <v>0</v>
      </c>
      <c r="AZ16" s="13">
        <f>Tabla2[[#This Row],[PARTICIPACIONES (comprometido)]]</f>
        <v>0</v>
      </c>
      <c r="BA16" s="13"/>
      <c r="BB16" s="13">
        <f>Tabla2[[#This Row],[APORTACIONES (comprometido)]]-Tabla2[[#This Row],[MONTO TOTAL         (pagado)]]</f>
        <v>1096056.28</v>
      </c>
      <c r="BC16" s="13">
        <f>Tabla2[[#This Row],[RECURSOS ESTATALES (comprometido)]]</f>
        <v>0</v>
      </c>
      <c r="BD16" s="13"/>
      <c r="BE16" s="13">
        <f>Tabla3[[#This Row],[MONTO TOTAL       (por ejercer)]]</f>
        <v>1096056.28</v>
      </c>
      <c r="BF16" s="13">
        <v>0</v>
      </c>
      <c r="BG16" s="13">
        <v>0</v>
      </c>
    </row>
    <row r="17" spans="1:59" ht="100.5" customHeight="1" x14ac:dyDescent="0.25">
      <c r="A17" s="32" t="s">
        <v>102</v>
      </c>
      <c r="B17" s="33" t="s">
        <v>103</v>
      </c>
      <c r="C17" s="34" t="s">
        <v>72</v>
      </c>
      <c r="D17" s="34" t="s">
        <v>104</v>
      </c>
      <c r="E17" s="34" t="s">
        <v>105</v>
      </c>
      <c r="F17" s="34" t="s">
        <v>75</v>
      </c>
      <c r="G17" s="34" t="s">
        <v>106</v>
      </c>
      <c r="H17" s="33" t="s">
        <v>107</v>
      </c>
      <c r="I17" s="33" t="s">
        <v>78</v>
      </c>
      <c r="J17" s="33" t="s">
        <v>79</v>
      </c>
      <c r="K17" s="35" t="s">
        <v>108</v>
      </c>
      <c r="L17" s="36" t="s">
        <v>80</v>
      </c>
      <c r="M17" s="37" t="s">
        <v>109</v>
      </c>
      <c r="N17" s="36" t="s">
        <v>82</v>
      </c>
      <c r="O17" s="33" t="s">
        <v>110</v>
      </c>
      <c r="P17" s="38">
        <v>264153.40000000002</v>
      </c>
      <c r="Q17" s="39">
        <v>0</v>
      </c>
      <c r="R17" s="39">
        <v>0</v>
      </c>
      <c r="S17" s="38">
        <v>264153.40000000002</v>
      </c>
      <c r="T17" s="39">
        <v>0</v>
      </c>
      <c r="U17" s="39">
        <v>0</v>
      </c>
      <c r="V17" s="39">
        <v>0</v>
      </c>
      <c r="W17" s="40"/>
      <c r="X17" s="39">
        <v>0</v>
      </c>
      <c r="Y17" s="39">
        <v>0</v>
      </c>
      <c r="Z17" s="40"/>
      <c r="AA17" s="39">
        <v>0</v>
      </c>
      <c r="AB17" s="39">
        <v>0</v>
      </c>
      <c r="AC17" s="17">
        <f>Tabla2[[#This Row],[MONTO TOTAL (aprobado) ]]</f>
        <v>264153.40000000002</v>
      </c>
      <c r="AD17" s="39">
        <v>0</v>
      </c>
      <c r="AE17" s="39">
        <v>0</v>
      </c>
      <c r="AF17" s="39">
        <f>Tabla2[[#This Row],[APORTACIONES (aprobado)]]</f>
        <v>264153.40000000002</v>
      </c>
      <c r="AG17" s="39">
        <v>0</v>
      </c>
      <c r="AH17" s="39">
        <v>0</v>
      </c>
      <c r="AI17" s="40">
        <v>264153.40000000002</v>
      </c>
      <c r="AJ17" s="39">
        <v>0</v>
      </c>
      <c r="AK17" s="39">
        <v>0</v>
      </c>
      <c r="AL17" s="13">
        <f>Tabla2[[#This Row],[MONTO TOTAL      (devengado)]]</f>
        <v>264153.40000000002</v>
      </c>
      <c r="AM17" s="13">
        <v>0</v>
      </c>
      <c r="AN17" s="13">
        <v>0</v>
      </c>
      <c r="AO17" s="17">
        <f>Tabla2[[#This Row],[MONTO TOTAL      (devengado)]]</f>
        <v>264153.40000000002</v>
      </c>
      <c r="AP17" s="13">
        <v>0</v>
      </c>
      <c r="AQ17" s="13">
        <v>0</v>
      </c>
      <c r="AR17" s="13">
        <f>Tabla2[[#This Row],[MONTO TOTAL        (ejercido)]]</f>
        <v>264153.40000000002</v>
      </c>
      <c r="AS17" s="13">
        <v>0</v>
      </c>
      <c r="AT17" s="13">
        <v>0</v>
      </c>
      <c r="AU17" s="13">
        <f>Tabla2[[#This Row],[MONTO TOTAL        (ejercido)]]</f>
        <v>264153.40000000002</v>
      </c>
      <c r="AV17" s="13">
        <v>0</v>
      </c>
      <c r="AW17" s="13">
        <v>0</v>
      </c>
      <c r="AX17" s="13">
        <f>Tabla2[[#This Row],[MONTO TOTAL         (pagado)]]</f>
        <v>264153.40000000002</v>
      </c>
      <c r="AY17" s="13">
        <f>Tabla2[[#This Row],[INGRESOS DE FUENTE LOCAL       (comprometido)]]</f>
        <v>0</v>
      </c>
      <c r="AZ17" s="13">
        <f>Tabla2[[#This Row],[PARTICIPACIONES (comprometido)]]</f>
        <v>0</v>
      </c>
      <c r="BA17" s="13"/>
      <c r="BB17" s="13">
        <f>Tabla2[[#This Row],[APORTACIONES (comprometido)]]-Tabla2[[#This Row],[MONTO TOTAL         (pagado)]]</f>
        <v>0</v>
      </c>
      <c r="BC17" s="13">
        <f>Tabla2[[#This Row],[RECURSOS ESTATALES (comprometido)]]</f>
        <v>0</v>
      </c>
      <c r="BD17" s="13"/>
      <c r="BE17" s="13">
        <f>Tabla3[[#This Row],[MONTO TOTAL       (por ejercer)]]</f>
        <v>0</v>
      </c>
      <c r="BF17" s="39">
        <v>0</v>
      </c>
      <c r="BG17" s="39">
        <v>0</v>
      </c>
    </row>
    <row r="18" spans="1:59" ht="96.75" customHeight="1" x14ac:dyDescent="0.25">
      <c r="A18" s="32" t="s">
        <v>111</v>
      </c>
      <c r="B18" s="33" t="s">
        <v>112</v>
      </c>
      <c r="C18" s="34" t="s">
        <v>72</v>
      </c>
      <c r="D18" s="34" t="s">
        <v>113</v>
      </c>
      <c r="E18" s="34" t="s">
        <v>105</v>
      </c>
      <c r="F18" s="34" t="s">
        <v>75</v>
      </c>
      <c r="G18" s="34" t="s">
        <v>114</v>
      </c>
      <c r="H18" s="33" t="s">
        <v>115</v>
      </c>
      <c r="I18" s="33" t="s">
        <v>78</v>
      </c>
      <c r="J18" s="33" t="s">
        <v>79</v>
      </c>
      <c r="K18" s="35" t="s">
        <v>108</v>
      </c>
      <c r="L18" s="36" t="s">
        <v>80</v>
      </c>
      <c r="M18" s="37" t="s">
        <v>109</v>
      </c>
      <c r="N18" s="36" t="s">
        <v>82</v>
      </c>
      <c r="O18" s="33" t="s">
        <v>110</v>
      </c>
      <c r="P18" s="38">
        <v>222001.38</v>
      </c>
      <c r="Q18" s="39">
        <v>0</v>
      </c>
      <c r="R18" s="39">
        <v>0</v>
      </c>
      <c r="S18" s="38">
        <v>222001.38</v>
      </c>
      <c r="T18" s="39">
        <v>0</v>
      </c>
      <c r="U18" s="39">
        <v>0</v>
      </c>
      <c r="V18" s="39">
        <v>0</v>
      </c>
      <c r="W18" s="41"/>
      <c r="X18" s="39">
        <v>0</v>
      </c>
      <c r="Y18" s="39">
        <v>0</v>
      </c>
      <c r="Z18" s="41"/>
      <c r="AA18" s="39">
        <v>0</v>
      </c>
      <c r="AB18" s="39">
        <v>0</v>
      </c>
      <c r="AC18" s="42">
        <v>77827.95</v>
      </c>
      <c r="AD18" s="39">
        <v>0</v>
      </c>
      <c r="AE18" s="39">
        <v>0</v>
      </c>
      <c r="AF18" s="41">
        <v>77827.95</v>
      </c>
      <c r="AG18" s="39">
        <v>0</v>
      </c>
      <c r="AH18" s="39">
        <v>0</v>
      </c>
      <c r="AI18" s="41">
        <v>77827.95</v>
      </c>
      <c r="AJ18" s="39">
        <v>0</v>
      </c>
      <c r="AK18" s="39">
        <v>0</v>
      </c>
      <c r="AL18" s="13">
        <f>Tabla2[[#This Row],[MONTO TOTAL      (devengado)]]</f>
        <v>77827.95</v>
      </c>
      <c r="AM18" s="13">
        <v>0</v>
      </c>
      <c r="AN18" s="13">
        <v>0</v>
      </c>
      <c r="AO18" s="17">
        <f>Tabla2[[#This Row],[MONTO TOTAL      (devengado)]]</f>
        <v>77827.95</v>
      </c>
      <c r="AP18" s="13">
        <v>0</v>
      </c>
      <c r="AQ18" s="13">
        <v>0</v>
      </c>
      <c r="AR18" s="13">
        <f>Tabla2[[#This Row],[MONTO TOTAL        (ejercido)]]</f>
        <v>77827.95</v>
      </c>
      <c r="AS18" s="13">
        <v>0</v>
      </c>
      <c r="AT18" s="13">
        <v>0</v>
      </c>
      <c r="AU18" s="13">
        <f>Tabla2[[#This Row],[MONTO TOTAL        (ejercido)]]</f>
        <v>77827.95</v>
      </c>
      <c r="AV18" s="13">
        <v>0</v>
      </c>
      <c r="AW18" s="13">
        <v>0</v>
      </c>
      <c r="AX18" s="13">
        <f>Tabla2[[#This Row],[MONTO TOTAL         (pagado)]]</f>
        <v>77827.95</v>
      </c>
      <c r="AY18" s="13">
        <f>Tabla2[[#This Row],[INGRESOS DE FUENTE LOCAL       (comprometido)]]</f>
        <v>0</v>
      </c>
      <c r="AZ18" s="13">
        <f>Tabla2[[#This Row],[PARTICIPACIONES (comprometido)]]</f>
        <v>0</v>
      </c>
      <c r="BA18" s="13"/>
      <c r="BB18" s="13">
        <f>Tabla2[[#This Row],[APORTACIONES (comprometido)]]-Tabla2[[#This Row],[MONTO TOTAL         (pagado)]]</f>
        <v>0</v>
      </c>
      <c r="BC18" s="13">
        <f>Tabla2[[#This Row],[RECURSOS ESTATALES (comprometido)]]</f>
        <v>0</v>
      </c>
      <c r="BD18" s="13"/>
      <c r="BE18" s="13">
        <f>Tabla3[[#This Row],[MONTO TOTAL       (por ejercer)]]</f>
        <v>0</v>
      </c>
      <c r="BF18" s="39">
        <v>0</v>
      </c>
      <c r="BG18" s="39">
        <v>0</v>
      </c>
    </row>
    <row r="19" spans="1:59" ht="92.25" customHeight="1" x14ac:dyDescent="0.25">
      <c r="A19" s="32" t="s">
        <v>116</v>
      </c>
      <c r="B19" s="33" t="s">
        <v>117</v>
      </c>
      <c r="C19" s="34" t="s">
        <v>72</v>
      </c>
      <c r="D19" s="34" t="s">
        <v>72</v>
      </c>
      <c r="E19" s="34" t="s">
        <v>105</v>
      </c>
      <c r="F19" s="34" t="s">
        <v>75</v>
      </c>
      <c r="G19" s="34" t="s">
        <v>118</v>
      </c>
      <c r="H19" s="33" t="s">
        <v>119</v>
      </c>
      <c r="I19" s="33" t="s">
        <v>78</v>
      </c>
      <c r="J19" s="33" t="s">
        <v>79</v>
      </c>
      <c r="K19" s="43" t="s">
        <v>108</v>
      </c>
      <c r="L19" s="36" t="s">
        <v>80</v>
      </c>
      <c r="M19" s="37" t="s">
        <v>109</v>
      </c>
      <c r="N19" s="36" t="s">
        <v>82</v>
      </c>
      <c r="O19" s="33" t="s">
        <v>110</v>
      </c>
      <c r="P19" s="38">
        <v>498798.21</v>
      </c>
      <c r="Q19" s="39">
        <v>0</v>
      </c>
      <c r="R19" s="39">
        <v>0</v>
      </c>
      <c r="S19" s="38">
        <v>498798.21</v>
      </c>
      <c r="T19" s="39">
        <v>0</v>
      </c>
      <c r="U19" s="39">
        <v>0</v>
      </c>
      <c r="V19" s="39">
        <v>0</v>
      </c>
      <c r="W19" s="44"/>
      <c r="X19" s="39">
        <v>0</v>
      </c>
      <c r="Y19" s="39">
        <v>0</v>
      </c>
      <c r="Z19" s="44"/>
      <c r="AA19" s="39">
        <v>0</v>
      </c>
      <c r="AB19" s="39">
        <v>0</v>
      </c>
      <c r="AC19" s="17">
        <f>Tabla2[[#This Row],[MONTO TOTAL (aprobado) ]]</f>
        <v>498798.21</v>
      </c>
      <c r="AD19" s="39">
        <v>0</v>
      </c>
      <c r="AE19" s="39">
        <v>0</v>
      </c>
      <c r="AF19" s="39">
        <f>Tabla2[[#This Row],[APORTACIONES (aprobado)]]</f>
        <v>498798.21</v>
      </c>
      <c r="AG19" s="39">
        <v>0</v>
      </c>
      <c r="AH19" s="39">
        <v>0</v>
      </c>
      <c r="AI19" s="44">
        <v>498798.21</v>
      </c>
      <c r="AJ19" s="39">
        <v>0</v>
      </c>
      <c r="AK19" s="39">
        <v>0</v>
      </c>
      <c r="AL19" s="13">
        <f>Tabla2[[#This Row],[MONTO TOTAL      (devengado)]]</f>
        <v>498798.21</v>
      </c>
      <c r="AM19" s="13">
        <v>0</v>
      </c>
      <c r="AN19" s="13">
        <v>0</v>
      </c>
      <c r="AO19" s="17">
        <f>Tabla2[[#This Row],[MONTO TOTAL      (devengado)]]</f>
        <v>498798.21</v>
      </c>
      <c r="AP19" s="13">
        <v>0</v>
      </c>
      <c r="AQ19" s="13">
        <v>0</v>
      </c>
      <c r="AR19" s="13">
        <f>Tabla2[[#This Row],[MONTO TOTAL        (ejercido)]]</f>
        <v>498798.21</v>
      </c>
      <c r="AS19" s="13">
        <v>0</v>
      </c>
      <c r="AT19" s="13">
        <v>0</v>
      </c>
      <c r="AU19" s="13">
        <f>Tabla2[[#This Row],[MONTO TOTAL        (ejercido)]]</f>
        <v>498798.21</v>
      </c>
      <c r="AV19" s="13">
        <v>0</v>
      </c>
      <c r="AW19" s="13">
        <v>0</v>
      </c>
      <c r="AX19" s="13">
        <f>Tabla2[[#This Row],[MONTO TOTAL         (pagado)]]</f>
        <v>498798.21</v>
      </c>
      <c r="AY19" s="13">
        <f>Tabla2[[#This Row],[INGRESOS DE FUENTE LOCAL       (comprometido)]]</f>
        <v>0</v>
      </c>
      <c r="AZ19" s="13">
        <f>Tabla2[[#This Row],[PARTICIPACIONES (comprometido)]]</f>
        <v>0</v>
      </c>
      <c r="BA19" s="13"/>
      <c r="BB19" s="13">
        <f>Tabla2[[#This Row],[APORTACIONES (comprometido)]]-Tabla2[[#This Row],[MONTO TOTAL         (pagado)]]</f>
        <v>0</v>
      </c>
      <c r="BC19" s="13">
        <f>Tabla2[[#This Row],[RECURSOS ESTATALES (comprometido)]]</f>
        <v>0</v>
      </c>
      <c r="BD19" s="13"/>
      <c r="BE19" s="13">
        <f>Tabla3[[#This Row],[MONTO TOTAL       (por ejercer)]]</f>
        <v>0</v>
      </c>
      <c r="BF19" s="39">
        <v>0</v>
      </c>
      <c r="BG19" s="39">
        <v>0</v>
      </c>
    </row>
    <row r="20" spans="1:59" x14ac:dyDescent="0.25">
      <c r="A20" s="45"/>
      <c r="B20" s="46"/>
      <c r="C20" s="47"/>
      <c r="D20" s="47"/>
      <c r="E20" s="47"/>
      <c r="F20" s="47"/>
      <c r="G20" s="47"/>
      <c r="H20" s="48"/>
      <c r="I20" s="48"/>
      <c r="J20" s="48"/>
      <c r="K20" s="49"/>
      <c r="L20" s="50"/>
      <c r="M20" s="49"/>
      <c r="N20" s="50"/>
      <c r="O20" s="50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17"/>
      <c r="AD20" s="51"/>
      <c r="AE20" s="51"/>
      <c r="AF20" s="52"/>
      <c r="AG20" s="51"/>
      <c r="AH20" s="51"/>
      <c r="AI20" s="51"/>
      <c r="AJ20" s="51"/>
      <c r="AK20" s="51"/>
      <c r="AL20" s="13">
        <f>Tabla2[[#This Row],[MONTO TOTAL      (devengado)]]</f>
        <v>0</v>
      </c>
      <c r="AM20" s="13">
        <v>0</v>
      </c>
      <c r="AN20" s="13">
        <v>0</v>
      </c>
      <c r="AO20" s="17">
        <f>Tabla2[[#This Row],[MONTO TOTAL      (devengado)]]</f>
        <v>0</v>
      </c>
      <c r="AP20" s="13">
        <v>0</v>
      </c>
      <c r="AQ20" s="13">
        <v>0</v>
      </c>
      <c r="AR20" s="13">
        <f>Tabla2[[#This Row],[MONTO TOTAL        (ejercido)]]</f>
        <v>0</v>
      </c>
      <c r="AS20" s="13">
        <v>0</v>
      </c>
      <c r="AT20" s="13">
        <v>0</v>
      </c>
      <c r="AU20" s="13">
        <f>Tabla2[[#This Row],[MONTO TOTAL        (ejercido)]]</f>
        <v>0</v>
      </c>
      <c r="AV20" s="13">
        <v>0</v>
      </c>
      <c r="AW20" s="13">
        <v>0</v>
      </c>
      <c r="AX20" s="13">
        <f>Tabla2[[#This Row],[MONTO TOTAL         (pagado)]]</f>
        <v>0</v>
      </c>
      <c r="AY20" s="13">
        <f>Tabla2[[#This Row],[INGRESOS DE FUENTE LOCAL       (comprometido)]]</f>
        <v>0</v>
      </c>
      <c r="AZ20" s="13">
        <f>Tabla2[[#This Row],[PARTICIPACIONES (comprometido)]]</f>
        <v>0</v>
      </c>
      <c r="BA20" s="13"/>
      <c r="BB20" s="13">
        <f>Tabla2[[#This Row],[APORTACIONES (comprometido)]]-Tabla2[[#This Row],[MONTO TOTAL         (pagado)]]</f>
        <v>0</v>
      </c>
      <c r="BC20" s="13">
        <f>Tabla2[[#This Row],[RECURSOS ESTATALES (comprometido)]]</f>
        <v>0</v>
      </c>
      <c r="BD20" s="13"/>
      <c r="BE20" s="13">
        <f>Tabla3[[#This Row],[MONTO TOTAL       (por ejercer)]]</f>
        <v>0</v>
      </c>
      <c r="BF20" s="53"/>
      <c r="BG20" s="53"/>
    </row>
    <row r="21" spans="1:59" ht="96.75" customHeight="1" x14ac:dyDescent="0.25">
      <c r="A21" s="7" t="s">
        <v>120</v>
      </c>
      <c r="B21" s="8" t="s">
        <v>121</v>
      </c>
      <c r="C21" s="9" t="s">
        <v>72</v>
      </c>
      <c r="D21" s="9" t="s">
        <v>113</v>
      </c>
      <c r="E21" s="9" t="s">
        <v>74</v>
      </c>
      <c r="F21" s="9" t="s">
        <v>75</v>
      </c>
      <c r="G21" s="9" t="s">
        <v>114</v>
      </c>
      <c r="H21" s="8" t="s">
        <v>122</v>
      </c>
      <c r="I21" s="8" t="s">
        <v>78</v>
      </c>
      <c r="J21" s="8" t="s">
        <v>79</v>
      </c>
      <c r="K21" s="10">
        <v>61306</v>
      </c>
      <c r="L21" s="11" t="s">
        <v>80</v>
      </c>
      <c r="M21" s="16" t="s">
        <v>123</v>
      </c>
      <c r="N21" s="11" t="s">
        <v>82</v>
      </c>
      <c r="O21" s="8" t="s">
        <v>83</v>
      </c>
      <c r="P21" s="12">
        <v>340000</v>
      </c>
      <c r="Q21" s="13">
        <v>0</v>
      </c>
      <c r="R21" s="13">
        <v>0</v>
      </c>
      <c r="S21" s="12">
        <v>340000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7">
        <v>337013.7</v>
      </c>
      <c r="AD21" s="13">
        <v>0</v>
      </c>
      <c r="AE21" s="13">
        <v>0</v>
      </c>
      <c r="AF21" s="13">
        <f>Tabla2[[#This Row],[MONTO TOTAL (comprometido)]]</f>
        <v>337013.7</v>
      </c>
      <c r="AG21" s="13">
        <v>0</v>
      </c>
      <c r="AH21" s="13">
        <v>0</v>
      </c>
      <c r="AI21" s="13">
        <v>337013.7</v>
      </c>
      <c r="AJ21" s="13">
        <v>0</v>
      </c>
      <c r="AK21" s="13">
        <v>0</v>
      </c>
      <c r="AL21" s="13">
        <f>Tabla2[[#This Row],[MONTO TOTAL      (devengado)]]</f>
        <v>337013.7</v>
      </c>
      <c r="AM21" s="13">
        <v>0</v>
      </c>
      <c r="AN21" s="13">
        <v>0</v>
      </c>
      <c r="AO21" s="17">
        <f>Tabla2[[#This Row],[MONTO TOTAL      (devengado)]]</f>
        <v>337013.7</v>
      </c>
      <c r="AP21" s="13">
        <v>0</v>
      </c>
      <c r="AQ21" s="13">
        <v>0</v>
      </c>
      <c r="AR21" s="13">
        <f>Tabla2[[#This Row],[MONTO TOTAL        (ejercido)]]</f>
        <v>337013.7</v>
      </c>
      <c r="AS21" s="13">
        <v>0</v>
      </c>
      <c r="AT21" s="13">
        <v>0</v>
      </c>
      <c r="AU21" s="13">
        <f>Tabla2[[#This Row],[MONTO TOTAL        (ejercido)]]</f>
        <v>337013.7</v>
      </c>
      <c r="AV21" s="13">
        <v>0</v>
      </c>
      <c r="AW21" s="13">
        <v>0</v>
      </c>
      <c r="AX21" s="13">
        <f>Tabla2[[#This Row],[MONTO TOTAL         (pagado)]]</f>
        <v>337013.7</v>
      </c>
      <c r="AY21" s="13">
        <f>Tabla2[[#This Row],[INGRESOS DE FUENTE LOCAL       (comprometido)]]</f>
        <v>0</v>
      </c>
      <c r="AZ21" s="13">
        <f>Tabla2[[#This Row],[PARTICIPACIONES (comprometido)]]</f>
        <v>0</v>
      </c>
      <c r="BA21" s="13"/>
      <c r="BB21" s="13">
        <f>Tabla2[[#This Row],[APORTACIONES (comprometido)]]-Tabla2[[#This Row],[MONTO TOTAL         (pagado)]]</f>
        <v>0</v>
      </c>
      <c r="BC21" s="13">
        <f>Tabla2[[#This Row],[RECURSOS ESTATALES (comprometido)]]</f>
        <v>0</v>
      </c>
      <c r="BD21" s="13"/>
      <c r="BE21" s="13">
        <f>Tabla3[[#This Row],[MONTO TOTAL       (por ejercer)]]</f>
        <v>0</v>
      </c>
      <c r="BF21" s="13">
        <v>0</v>
      </c>
      <c r="BG21" s="13">
        <v>0</v>
      </c>
    </row>
    <row r="22" spans="1:59" ht="103.5" customHeight="1" x14ac:dyDescent="0.25">
      <c r="A22" s="33" t="s">
        <v>124</v>
      </c>
      <c r="B22" s="33" t="s">
        <v>125</v>
      </c>
      <c r="C22" s="34" t="s">
        <v>72</v>
      </c>
      <c r="D22" s="34" t="s">
        <v>113</v>
      </c>
      <c r="E22" s="34" t="s">
        <v>126</v>
      </c>
      <c r="F22" s="34" t="s">
        <v>75</v>
      </c>
      <c r="G22" s="34" t="s">
        <v>114</v>
      </c>
      <c r="H22" s="33" t="s">
        <v>115</v>
      </c>
      <c r="I22" s="33" t="s">
        <v>78</v>
      </c>
      <c r="J22" s="33" t="s">
        <v>79</v>
      </c>
      <c r="K22" s="43" t="s">
        <v>127</v>
      </c>
      <c r="L22" s="36" t="s">
        <v>80</v>
      </c>
      <c r="M22" s="37" t="s">
        <v>128</v>
      </c>
      <c r="N22" s="36" t="s">
        <v>82</v>
      </c>
      <c r="O22" s="33" t="s">
        <v>110</v>
      </c>
      <c r="P22" s="38">
        <v>155097.35999999999</v>
      </c>
      <c r="Q22" s="39">
        <v>0</v>
      </c>
      <c r="R22" s="39">
        <v>0</v>
      </c>
      <c r="S22" s="38">
        <v>155097.35999999999</v>
      </c>
      <c r="T22" s="39">
        <v>0</v>
      </c>
      <c r="U22" s="39">
        <v>0</v>
      </c>
      <c r="V22" s="39">
        <v>0</v>
      </c>
      <c r="W22" s="40"/>
      <c r="X22" s="39">
        <v>0</v>
      </c>
      <c r="Y22" s="39">
        <v>0</v>
      </c>
      <c r="Z22" s="40"/>
      <c r="AA22" s="39">
        <v>0</v>
      </c>
      <c r="AB22" s="39">
        <v>0</v>
      </c>
      <c r="AC22" s="17">
        <f>Tabla2[[#This Row],[MONTO TOTAL (aprobado) ]]</f>
        <v>155097.35999999999</v>
      </c>
      <c r="AD22" s="39">
        <v>0</v>
      </c>
      <c r="AE22" s="39">
        <v>0</v>
      </c>
      <c r="AF22" s="39">
        <f>Tabla2[[#This Row],[APORTACIONES (aprobado)]]</f>
        <v>155097.35999999999</v>
      </c>
      <c r="AG22" s="39">
        <v>0</v>
      </c>
      <c r="AH22" s="39">
        <v>0</v>
      </c>
      <c r="AI22" s="40">
        <v>155097.35999999999</v>
      </c>
      <c r="AJ22" s="39">
        <v>0</v>
      </c>
      <c r="AK22" s="39">
        <v>0</v>
      </c>
      <c r="AL22" s="13">
        <f>Tabla2[[#This Row],[MONTO TOTAL      (devengado)]]</f>
        <v>155097.35999999999</v>
      </c>
      <c r="AM22" s="13">
        <v>0</v>
      </c>
      <c r="AN22" s="13">
        <v>0</v>
      </c>
      <c r="AO22" s="17">
        <f>Tabla2[[#This Row],[MONTO TOTAL      (devengado)]]</f>
        <v>155097.35999999999</v>
      </c>
      <c r="AP22" s="13">
        <v>0</v>
      </c>
      <c r="AQ22" s="13">
        <v>0</v>
      </c>
      <c r="AR22" s="13">
        <f>Tabla2[[#This Row],[MONTO TOTAL        (ejercido)]]</f>
        <v>155097.35999999999</v>
      </c>
      <c r="AS22" s="13">
        <v>0</v>
      </c>
      <c r="AT22" s="13">
        <v>0</v>
      </c>
      <c r="AU22" s="13">
        <f>Tabla2[[#This Row],[MONTO TOTAL        (ejercido)]]</f>
        <v>155097.35999999999</v>
      </c>
      <c r="AV22" s="13">
        <v>0</v>
      </c>
      <c r="AW22" s="13">
        <v>0</v>
      </c>
      <c r="AX22" s="13">
        <f>Tabla2[[#This Row],[MONTO TOTAL         (pagado)]]</f>
        <v>155097.35999999999</v>
      </c>
      <c r="AY22" s="13">
        <f>Tabla2[[#This Row],[INGRESOS DE FUENTE LOCAL       (comprometido)]]</f>
        <v>0</v>
      </c>
      <c r="AZ22" s="13">
        <f>Tabla2[[#This Row],[PARTICIPACIONES (comprometido)]]</f>
        <v>0</v>
      </c>
      <c r="BA22" s="13"/>
      <c r="BB22" s="13">
        <f>Tabla2[[#This Row],[APORTACIONES (comprometido)]]-Tabla2[[#This Row],[MONTO TOTAL         (pagado)]]</f>
        <v>0</v>
      </c>
      <c r="BC22" s="13">
        <f>Tabla2[[#This Row],[RECURSOS ESTATALES (comprometido)]]</f>
        <v>0</v>
      </c>
      <c r="BD22" s="13"/>
      <c r="BE22" s="13">
        <f>Tabla3[[#This Row],[MONTO TOTAL       (por ejercer)]]</f>
        <v>0</v>
      </c>
      <c r="BF22" s="39">
        <v>0</v>
      </c>
      <c r="BG22" s="39">
        <v>0</v>
      </c>
    </row>
    <row r="23" spans="1:59" ht="100.5" customHeight="1" x14ac:dyDescent="0.25">
      <c r="A23" s="33" t="s">
        <v>129</v>
      </c>
      <c r="B23" s="33" t="s">
        <v>130</v>
      </c>
      <c r="C23" s="34" t="s">
        <v>72</v>
      </c>
      <c r="D23" s="34" t="s">
        <v>104</v>
      </c>
      <c r="E23" s="34" t="s">
        <v>105</v>
      </c>
      <c r="F23" s="34" t="s">
        <v>75</v>
      </c>
      <c r="G23" s="34" t="s">
        <v>106</v>
      </c>
      <c r="H23" s="33" t="s">
        <v>107</v>
      </c>
      <c r="I23" s="33" t="s">
        <v>78</v>
      </c>
      <c r="J23" s="33" t="s">
        <v>79</v>
      </c>
      <c r="K23" s="35" t="s">
        <v>127</v>
      </c>
      <c r="L23" s="36" t="s">
        <v>80</v>
      </c>
      <c r="M23" s="37" t="s">
        <v>128</v>
      </c>
      <c r="N23" s="36" t="s">
        <v>82</v>
      </c>
      <c r="O23" s="33" t="s">
        <v>110</v>
      </c>
      <c r="P23" s="38">
        <v>627206.93000000005</v>
      </c>
      <c r="Q23" s="39">
        <v>0</v>
      </c>
      <c r="R23" s="39">
        <v>0</v>
      </c>
      <c r="S23" s="38">
        <v>627206.93000000005</v>
      </c>
      <c r="T23" s="39">
        <v>0</v>
      </c>
      <c r="U23" s="39">
        <v>0</v>
      </c>
      <c r="V23" s="39">
        <v>0</v>
      </c>
      <c r="W23" s="41"/>
      <c r="X23" s="39">
        <v>0</v>
      </c>
      <c r="Y23" s="39">
        <v>0</v>
      </c>
      <c r="Z23" s="41"/>
      <c r="AA23" s="39">
        <v>0</v>
      </c>
      <c r="AB23" s="39">
        <v>0</v>
      </c>
      <c r="AC23" s="17">
        <f>Tabla2[[#This Row],[MONTO TOTAL (aprobado) ]]</f>
        <v>627206.93000000005</v>
      </c>
      <c r="AD23" s="39">
        <v>0</v>
      </c>
      <c r="AE23" s="39">
        <v>0</v>
      </c>
      <c r="AF23" s="39">
        <f>Tabla2[[#This Row],[APORTACIONES (aprobado)]]</f>
        <v>627206.93000000005</v>
      </c>
      <c r="AG23" s="39">
        <v>0</v>
      </c>
      <c r="AH23" s="39">
        <v>0</v>
      </c>
      <c r="AI23" s="41">
        <v>627206.93000000005</v>
      </c>
      <c r="AJ23" s="39">
        <v>0</v>
      </c>
      <c r="AK23" s="39">
        <v>0</v>
      </c>
      <c r="AL23" s="13">
        <f>Tabla2[[#This Row],[MONTO TOTAL      (devengado)]]</f>
        <v>627206.93000000005</v>
      </c>
      <c r="AM23" s="13">
        <v>0</v>
      </c>
      <c r="AN23" s="13">
        <v>0</v>
      </c>
      <c r="AO23" s="17">
        <f>Tabla2[[#This Row],[MONTO TOTAL      (devengado)]]</f>
        <v>627206.93000000005</v>
      </c>
      <c r="AP23" s="13">
        <v>0</v>
      </c>
      <c r="AQ23" s="13">
        <v>0</v>
      </c>
      <c r="AR23" s="13">
        <f>Tabla2[[#This Row],[MONTO TOTAL        (ejercido)]]</f>
        <v>627206.93000000005</v>
      </c>
      <c r="AS23" s="13">
        <v>0</v>
      </c>
      <c r="AT23" s="13">
        <v>0</v>
      </c>
      <c r="AU23" s="13">
        <f>Tabla2[[#This Row],[MONTO TOTAL        (ejercido)]]</f>
        <v>627206.93000000005</v>
      </c>
      <c r="AV23" s="13">
        <v>0</v>
      </c>
      <c r="AW23" s="13">
        <v>0</v>
      </c>
      <c r="AX23" s="13">
        <f>Tabla2[[#This Row],[MONTO TOTAL         (pagado)]]</f>
        <v>627206.93000000005</v>
      </c>
      <c r="AY23" s="13">
        <f>Tabla2[[#This Row],[INGRESOS DE FUENTE LOCAL       (comprometido)]]</f>
        <v>0</v>
      </c>
      <c r="AZ23" s="13">
        <f>Tabla2[[#This Row],[PARTICIPACIONES (comprometido)]]</f>
        <v>0</v>
      </c>
      <c r="BA23" s="13"/>
      <c r="BB23" s="13">
        <f>Tabla2[[#This Row],[APORTACIONES (comprometido)]]-Tabla2[[#This Row],[MONTO TOTAL         (pagado)]]</f>
        <v>0</v>
      </c>
      <c r="BC23" s="13">
        <f>Tabla2[[#This Row],[RECURSOS ESTATALES (comprometido)]]</f>
        <v>0</v>
      </c>
      <c r="BD23" s="13"/>
      <c r="BE23" s="13">
        <f>Tabla3[[#This Row],[MONTO TOTAL       (por ejercer)]]</f>
        <v>0</v>
      </c>
      <c r="BF23" s="39">
        <v>0</v>
      </c>
      <c r="BG23" s="39">
        <v>0</v>
      </c>
    </row>
    <row r="24" spans="1:59" ht="100.5" customHeight="1" x14ac:dyDescent="0.25">
      <c r="A24" s="54" t="s">
        <v>131</v>
      </c>
      <c r="B24" s="55" t="s">
        <v>132</v>
      </c>
      <c r="C24" s="56" t="s">
        <v>72</v>
      </c>
      <c r="D24" s="56" t="s">
        <v>113</v>
      </c>
      <c r="E24" s="56" t="s">
        <v>74</v>
      </c>
      <c r="F24" s="56" t="s">
        <v>75</v>
      </c>
      <c r="G24" s="56" t="s">
        <v>133</v>
      </c>
      <c r="H24" s="55" t="s">
        <v>77</v>
      </c>
      <c r="I24" s="55" t="s">
        <v>78</v>
      </c>
      <c r="J24" s="55" t="s">
        <v>79</v>
      </c>
      <c r="K24" s="57">
        <v>61306</v>
      </c>
      <c r="L24" s="58" t="s">
        <v>80</v>
      </c>
      <c r="M24" s="59" t="s">
        <v>123</v>
      </c>
      <c r="N24" s="58" t="s">
        <v>82</v>
      </c>
      <c r="O24" s="55" t="s">
        <v>83</v>
      </c>
      <c r="P24" s="60">
        <v>150000</v>
      </c>
      <c r="Q24" s="27">
        <v>0</v>
      </c>
      <c r="R24" s="27">
        <v>0</v>
      </c>
      <c r="S24" s="60">
        <v>150000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8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f>Tabla2[[#This Row],[MONTO TOTAL      (devengado)]]</f>
        <v>0</v>
      </c>
      <c r="AM24" s="27">
        <v>0</v>
      </c>
      <c r="AN24" s="27">
        <v>0</v>
      </c>
      <c r="AO24" s="28">
        <f>Tabla2[[#This Row],[MONTO TOTAL      (devengado)]]</f>
        <v>0</v>
      </c>
      <c r="AP24" s="27">
        <v>0</v>
      </c>
      <c r="AQ24" s="27">
        <v>0</v>
      </c>
      <c r="AR24" s="27">
        <f>Tabla2[[#This Row],[MONTO TOTAL        (ejercido)]]</f>
        <v>0</v>
      </c>
      <c r="AS24" s="27">
        <v>0</v>
      </c>
      <c r="AT24" s="27">
        <v>0</v>
      </c>
      <c r="AU24" s="27">
        <f>Tabla2[[#This Row],[MONTO TOTAL        (ejercido)]]</f>
        <v>0</v>
      </c>
      <c r="AV24" s="27">
        <v>0</v>
      </c>
      <c r="AW24" s="27">
        <v>0</v>
      </c>
      <c r="AX24" s="27">
        <f>Tabla2[[#This Row],[MONTO TOTAL         (pagado)]]</f>
        <v>0</v>
      </c>
      <c r="AY24" s="27">
        <f>Tabla2[[#This Row],[INGRESOS DE FUENTE LOCAL       (comprometido)]]</f>
        <v>0</v>
      </c>
      <c r="AZ24" s="27">
        <f>Tabla2[[#This Row],[PARTICIPACIONES (comprometido)]]</f>
        <v>0</v>
      </c>
      <c r="BA24" s="27"/>
      <c r="BB24" s="27">
        <f>Tabla2[[#This Row],[APORTACIONES (comprometido)]]-Tabla2[[#This Row],[MONTO TOTAL         (pagado)]]</f>
        <v>0</v>
      </c>
      <c r="BC24" s="27">
        <f>Tabla2[[#This Row],[RECURSOS ESTATALES (comprometido)]]</f>
        <v>0</v>
      </c>
      <c r="BD24" s="27"/>
      <c r="BE24" s="27">
        <f>Tabla3[[#This Row],[MONTO TOTAL       (por ejercer)]]</f>
        <v>0</v>
      </c>
      <c r="BF24" s="27">
        <v>0</v>
      </c>
      <c r="BG24" s="27">
        <v>0</v>
      </c>
    </row>
    <row r="25" spans="1:59" x14ac:dyDescent="0.25">
      <c r="A25" s="45"/>
      <c r="B25" s="46"/>
      <c r="C25" s="47"/>
      <c r="D25" s="47"/>
      <c r="E25" s="47"/>
      <c r="F25" s="47"/>
      <c r="G25" s="47"/>
      <c r="H25" s="48"/>
      <c r="I25" s="48"/>
      <c r="J25" s="48"/>
      <c r="K25" s="49"/>
      <c r="L25" s="50"/>
      <c r="M25" s="49"/>
      <c r="N25" s="50"/>
      <c r="O25" s="50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17"/>
      <c r="AD25" s="51"/>
      <c r="AE25" s="51"/>
      <c r="AF25" s="52"/>
      <c r="AG25" s="51"/>
      <c r="AH25" s="51"/>
      <c r="AI25" s="51"/>
      <c r="AJ25" s="51"/>
      <c r="AK25" s="51"/>
      <c r="AL25" s="13">
        <f>Tabla2[[#This Row],[MONTO TOTAL      (devengado)]]</f>
        <v>0</v>
      </c>
      <c r="AM25" s="13">
        <v>0</v>
      </c>
      <c r="AN25" s="13">
        <v>0</v>
      </c>
      <c r="AO25" s="17">
        <f>Tabla2[[#This Row],[MONTO TOTAL      (devengado)]]</f>
        <v>0</v>
      </c>
      <c r="AP25" s="13">
        <v>0</v>
      </c>
      <c r="AQ25" s="13">
        <v>0</v>
      </c>
      <c r="AR25" s="13">
        <f>Tabla2[[#This Row],[MONTO TOTAL        (ejercido)]]</f>
        <v>0</v>
      </c>
      <c r="AS25" s="13">
        <v>0</v>
      </c>
      <c r="AT25" s="13">
        <v>0</v>
      </c>
      <c r="AU25" s="13">
        <f>Tabla2[[#This Row],[MONTO TOTAL        (ejercido)]]</f>
        <v>0</v>
      </c>
      <c r="AV25" s="13">
        <v>0</v>
      </c>
      <c r="AW25" s="13">
        <v>0</v>
      </c>
      <c r="AX25" s="13">
        <f>Tabla2[[#This Row],[MONTO TOTAL         (pagado)]]</f>
        <v>0</v>
      </c>
      <c r="AY25" s="13">
        <f>Tabla2[[#This Row],[INGRESOS DE FUENTE LOCAL       (comprometido)]]</f>
        <v>0</v>
      </c>
      <c r="AZ25" s="13">
        <f>Tabla2[[#This Row],[PARTICIPACIONES (comprometido)]]</f>
        <v>0</v>
      </c>
      <c r="BA25" s="13"/>
      <c r="BB25" s="13">
        <f>Tabla2[[#This Row],[APORTACIONES (comprometido)]]-Tabla2[[#This Row],[MONTO TOTAL         (pagado)]]</f>
        <v>0</v>
      </c>
      <c r="BC25" s="13">
        <f>Tabla2[[#This Row],[RECURSOS ESTATALES (comprometido)]]</f>
        <v>0</v>
      </c>
      <c r="BD25" s="13"/>
      <c r="BE25" s="13">
        <f>Tabla3[[#This Row],[MONTO TOTAL       (por ejercer)]]</f>
        <v>0</v>
      </c>
      <c r="BF25" s="52"/>
      <c r="BG25" s="52"/>
    </row>
    <row r="26" spans="1:59" ht="113.25" customHeight="1" x14ac:dyDescent="0.25">
      <c r="A26" s="33" t="s">
        <v>134</v>
      </c>
      <c r="B26" s="33" t="s">
        <v>135</v>
      </c>
      <c r="C26" s="34" t="s">
        <v>72</v>
      </c>
      <c r="D26" s="34" t="s">
        <v>136</v>
      </c>
      <c r="E26" s="34" t="s">
        <v>74</v>
      </c>
      <c r="F26" s="34" t="s">
        <v>75</v>
      </c>
      <c r="G26" s="34" t="s">
        <v>137</v>
      </c>
      <c r="H26" s="33" t="s">
        <v>138</v>
      </c>
      <c r="I26" s="33" t="s">
        <v>78</v>
      </c>
      <c r="J26" s="33" t="s">
        <v>79</v>
      </c>
      <c r="K26" s="35" t="s">
        <v>139</v>
      </c>
      <c r="L26" s="36" t="s">
        <v>80</v>
      </c>
      <c r="M26" s="61" t="s">
        <v>140</v>
      </c>
      <c r="N26" s="36" t="s">
        <v>82</v>
      </c>
      <c r="O26" s="33" t="s">
        <v>83</v>
      </c>
      <c r="P26" s="38">
        <v>1849292.1</v>
      </c>
      <c r="Q26" s="39">
        <v>0</v>
      </c>
      <c r="R26" s="39">
        <v>0</v>
      </c>
      <c r="S26" s="38">
        <v>1849292.1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17">
        <v>1849291.38</v>
      </c>
      <c r="AD26" s="39">
        <v>0</v>
      </c>
      <c r="AE26" s="39">
        <v>0</v>
      </c>
      <c r="AF26" s="39">
        <f>Tabla2[[#This Row],[MONTO TOTAL (comprometido)]]</f>
        <v>1849291.38</v>
      </c>
      <c r="AG26" s="39">
        <v>0</v>
      </c>
      <c r="AH26" s="39">
        <v>0</v>
      </c>
      <c r="AI26" s="39">
        <f>Tabla2[[#This Row],[MONTO TOTAL (comprometido)]]</f>
        <v>1849291.38</v>
      </c>
      <c r="AJ26" s="39">
        <v>0</v>
      </c>
      <c r="AK26" s="39">
        <v>0</v>
      </c>
      <c r="AL26" s="13">
        <f>Tabla2[[#This Row],[MONTO TOTAL      (devengado)]]</f>
        <v>1849291.38</v>
      </c>
      <c r="AM26" s="13">
        <v>0</v>
      </c>
      <c r="AN26" s="13">
        <v>0</v>
      </c>
      <c r="AO26" s="17">
        <f>Tabla2[[#This Row],[MONTO TOTAL      (devengado)]]</f>
        <v>1849291.38</v>
      </c>
      <c r="AP26" s="13">
        <v>0</v>
      </c>
      <c r="AQ26" s="13">
        <v>0</v>
      </c>
      <c r="AR26" s="13">
        <f>Tabla2[[#This Row],[MONTO TOTAL        (ejercido)]]</f>
        <v>1849291.38</v>
      </c>
      <c r="AS26" s="13">
        <v>0</v>
      </c>
      <c r="AT26" s="13">
        <v>0</v>
      </c>
      <c r="AU26" s="13">
        <f>Tabla2[[#This Row],[MONTO TOTAL        (ejercido)]]</f>
        <v>1849291.38</v>
      </c>
      <c r="AV26" s="13">
        <v>0</v>
      </c>
      <c r="AW26" s="13">
        <v>0</v>
      </c>
      <c r="AX26" s="13">
        <f>Tabla2[[#This Row],[MONTO TOTAL         (pagado)]]</f>
        <v>1849291.38</v>
      </c>
      <c r="AY26" s="13">
        <f>Tabla2[[#This Row],[INGRESOS DE FUENTE LOCAL       (comprometido)]]</f>
        <v>0</v>
      </c>
      <c r="AZ26" s="13">
        <f>Tabla2[[#This Row],[PARTICIPACIONES (comprometido)]]</f>
        <v>0</v>
      </c>
      <c r="BA26" s="13"/>
      <c r="BB26" s="13">
        <f>Tabla2[[#This Row],[APORTACIONES (comprometido)]]-Tabla2[[#This Row],[MONTO TOTAL         (pagado)]]</f>
        <v>0</v>
      </c>
      <c r="BC26" s="13">
        <f>Tabla2[[#This Row],[RECURSOS ESTATALES (comprometido)]]</f>
        <v>0</v>
      </c>
      <c r="BD26" s="13"/>
      <c r="BE26" s="13">
        <f>Tabla3[[#This Row],[MONTO TOTAL       (por ejercer)]]</f>
        <v>0</v>
      </c>
      <c r="BF26" s="39">
        <v>0</v>
      </c>
      <c r="BG26" s="39">
        <v>0</v>
      </c>
    </row>
    <row r="27" spans="1:59" ht="132.75" customHeight="1" x14ac:dyDescent="0.25">
      <c r="A27" s="33" t="s">
        <v>141</v>
      </c>
      <c r="B27" s="33" t="s">
        <v>142</v>
      </c>
      <c r="C27" s="34" t="s">
        <v>72</v>
      </c>
      <c r="D27" s="34" t="s">
        <v>143</v>
      </c>
      <c r="E27" s="34" t="s">
        <v>74</v>
      </c>
      <c r="F27" s="34" t="s">
        <v>75</v>
      </c>
      <c r="G27" s="34" t="s">
        <v>144</v>
      </c>
      <c r="H27" s="33" t="s">
        <v>145</v>
      </c>
      <c r="I27" s="33" t="s">
        <v>78</v>
      </c>
      <c r="J27" s="33" t="s">
        <v>79</v>
      </c>
      <c r="K27" s="35" t="s">
        <v>139</v>
      </c>
      <c r="L27" s="36" t="s">
        <v>80</v>
      </c>
      <c r="M27" s="37" t="s">
        <v>140</v>
      </c>
      <c r="N27" s="36" t="s">
        <v>82</v>
      </c>
      <c r="O27" s="33" t="s">
        <v>83</v>
      </c>
      <c r="P27" s="38">
        <v>1990000</v>
      </c>
      <c r="Q27" s="39">
        <v>0</v>
      </c>
      <c r="R27" s="39">
        <v>0</v>
      </c>
      <c r="S27" s="38">
        <v>1990000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17">
        <v>1989999.89</v>
      </c>
      <c r="AD27" s="39">
        <v>0</v>
      </c>
      <c r="AE27" s="39">
        <v>0</v>
      </c>
      <c r="AF27" s="39">
        <f>Tabla2[[#This Row],[MONTO TOTAL (comprometido)]]</f>
        <v>1989999.89</v>
      </c>
      <c r="AG27" s="39">
        <v>0</v>
      </c>
      <c r="AH27" s="39">
        <v>0</v>
      </c>
      <c r="AI27" s="39">
        <f>Tabla2[[#This Row],[MONTO TOTAL (comprometido)]]</f>
        <v>1989999.89</v>
      </c>
      <c r="AJ27" s="39">
        <v>0</v>
      </c>
      <c r="AK27" s="39">
        <v>0</v>
      </c>
      <c r="AL27" s="13">
        <f>Tabla2[[#This Row],[MONTO TOTAL      (devengado)]]</f>
        <v>1989999.89</v>
      </c>
      <c r="AM27" s="13">
        <v>0</v>
      </c>
      <c r="AN27" s="13">
        <v>0</v>
      </c>
      <c r="AO27" s="17">
        <f>Tabla2[[#This Row],[MONTO TOTAL      (devengado)]]</f>
        <v>1989999.89</v>
      </c>
      <c r="AP27" s="13">
        <v>0</v>
      </c>
      <c r="AQ27" s="13">
        <v>0</v>
      </c>
      <c r="AR27" s="13">
        <f>Tabla2[[#This Row],[MONTO TOTAL        (ejercido)]]</f>
        <v>1989999.89</v>
      </c>
      <c r="AS27" s="13">
        <v>0</v>
      </c>
      <c r="AT27" s="13">
        <v>0</v>
      </c>
      <c r="AU27" s="13">
        <f>Tabla2[[#This Row],[MONTO TOTAL        (ejercido)]]</f>
        <v>1989999.89</v>
      </c>
      <c r="AV27" s="13">
        <v>0</v>
      </c>
      <c r="AW27" s="13">
        <v>0</v>
      </c>
      <c r="AX27" s="13">
        <f>Tabla2[[#This Row],[MONTO TOTAL         (pagado)]]</f>
        <v>1989999.89</v>
      </c>
      <c r="AY27" s="13">
        <f>Tabla2[[#This Row],[INGRESOS DE FUENTE LOCAL       (comprometido)]]</f>
        <v>0</v>
      </c>
      <c r="AZ27" s="13">
        <f>Tabla2[[#This Row],[PARTICIPACIONES (comprometido)]]</f>
        <v>0</v>
      </c>
      <c r="BA27" s="13"/>
      <c r="BB27" s="13">
        <f>Tabla2[[#This Row],[APORTACIONES (comprometido)]]-Tabla2[[#This Row],[MONTO TOTAL         (pagado)]]</f>
        <v>0</v>
      </c>
      <c r="BC27" s="13">
        <f>Tabla2[[#This Row],[RECURSOS ESTATALES (comprometido)]]</f>
        <v>0</v>
      </c>
      <c r="BD27" s="13"/>
      <c r="BE27" s="13">
        <f>Tabla3[[#This Row],[MONTO TOTAL       (por ejercer)]]</f>
        <v>0</v>
      </c>
      <c r="BF27" s="39">
        <v>0</v>
      </c>
      <c r="BG27" s="39">
        <v>0</v>
      </c>
    </row>
    <row r="28" spans="1:59" ht="101.25" customHeight="1" x14ac:dyDescent="0.25">
      <c r="A28" s="33" t="s">
        <v>146</v>
      </c>
      <c r="B28" s="33" t="s">
        <v>147</v>
      </c>
      <c r="C28" s="34" t="s">
        <v>72</v>
      </c>
      <c r="D28" s="34" t="s">
        <v>148</v>
      </c>
      <c r="E28" s="34" t="s">
        <v>74</v>
      </c>
      <c r="F28" s="34" t="s">
        <v>75</v>
      </c>
      <c r="G28" s="34" t="s">
        <v>149</v>
      </c>
      <c r="H28" s="33" t="s">
        <v>107</v>
      </c>
      <c r="I28" s="33" t="s">
        <v>78</v>
      </c>
      <c r="J28" s="33" t="s">
        <v>79</v>
      </c>
      <c r="K28" s="35" t="s">
        <v>139</v>
      </c>
      <c r="L28" s="36" t="s">
        <v>80</v>
      </c>
      <c r="M28" s="37" t="s">
        <v>140</v>
      </c>
      <c r="N28" s="36" t="s">
        <v>82</v>
      </c>
      <c r="O28" s="33" t="s">
        <v>83</v>
      </c>
      <c r="P28" s="38">
        <v>1950000</v>
      </c>
      <c r="Q28" s="39">
        <v>0</v>
      </c>
      <c r="R28" s="39">
        <v>0</v>
      </c>
      <c r="S28" s="38">
        <v>1950000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17">
        <v>1949999.78</v>
      </c>
      <c r="AD28" s="39">
        <v>0</v>
      </c>
      <c r="AE28" s="39">
        <v>0</v>
      </c>
      <c r="AF28" s="39">
        <f>Tabla2[[#This Row],[MONTO TOTAL (comprometido)]]</f>
        <v>1949999.78</v>
      </c>
      <c r="AG28" s="39">
        <v>0</v>
      </c>
      <c r="AH28" s="39">
        <v>0</v>
      </c>
      <c r="AI28" s="39">
        <f>Tabla2[[#This Row],[MONTO TOTAL (comprometido)]]</f>
        <v>1949999.78</v>
      </c>
      <c r="AJ28" s="39">
        <v>0</v>
      </c>
      <c r="AK28" s="39">
        <v>0</v>
      </c>
      <c r="AL28" s="13">
        <f>Tabla2[[#This Row],[MONTO TOTAL      (devengado)]]</f>
        <v>1949999.78</v>
      </c>
      <c r="AM28" s="13">
        <v>0</v>
      </c>
      <c r="AN28" s="13">
        <v>0</v>
      </c>
      <c r="AO28" s="17">
        <f>Tabla2[[#This Row],[MONTO TOTAL      (devengado)]]</f>
        <v>1949999.78</v>
      </c>
      <c r="AP28" s="13">
        <v>0</v>
      </c>
      <c r="AQ28" s="13">
        <v>0</v>
      </c>
      <c r="AR28" s="13">
        <f>Tabla2[[#This Row],[MONTO TOTAL        (ejercido)]]</f>
        <v>1949999.78</v>
      </c>
      <c r="AS28" s="13">
        <v>0</v>
      </c>
      <c r="AT28" s="13">
        <v>0</v>
      </c>
      <c r="AU28" s="13">
        <f>Tabla2[[#This Row],[MONTO TOTAL        (ejercido)]]</f>
        <v>1949999.78</v>
      </c>
      <c r="AV28" s="13">
        <v>0</v>
      </c>
      <c r="AW28" s="13">
        <v>0</v>
      </c>
      <c r="AX28" s="13">
        <f>Tabla2[[#This Row],[MONTO TOTAL         (pagado)]]</f>
        <v>1949999.78</v>
      </c>
      <c r="AY28" s="13">
        <f>Tabla2[[#This Row],[INGRESOS DE FUENTE LOCAL       (comprometido)]]</f>
        <v>0</v>
      </c>
      <c r="AZ28" s="13">
        <f>Tabla2[[#This Row],[PARTICIPACIONES (comprometido)]]</f>
        <v>0</v>
      </c>
      <c r="BA28" s="13"/>
      <c r="BB28" s="13">
        <f>Tabla2[[#This Row],[APORTACIONES (comprometido)]]-Tabla2[[#This Row],[MONTO TOTAL         (pagado)]]</f>
        <v>0</v>
      </c>
      <c r="BC28" s="13">
        <f>Tabla2[[#This Row],[RECURSOS ESTATALES (comprometido)]]</f>
        <v>0</v>
      </c>
      <c r="BD28" s="13"/>
      <c r="BE28" s="13">
        <f>Tabla3[[#This Row],[MONTO TOTAL       (por ejercer)]]</f>
        <v>0</v>
      </c>
      <c r="BF28" s="39">
        <v>0</v>
      </c>
      <c r="BG28" s="39">
        <v>0</v>
      </c>
    </row>
    <row r="29" spans="1:59" ht="116.25" customHeight="1" x14ac:dyDescent="0.25">
      <c r="A29" s="33" t="s">
        <v>150</v>
      </c>
      <c r="B29" s="33" t="s">
        <v>151</v>
      </c>
      <c r="C29" s="34" t="s">
        <v>72</v>
      </c>
      <c r="D29" s="34" t="s">
        <v>86</v>
      </c>
      <c r="E29" s="34" t="s">
        <v>74</v>
      </c>
      <c r="F29" s="34" t="s">
        <v>75</v>
      </c>
      <c r="G29" s="34" t="s">
        <v>152</v>
      </c>
      <c r="H29" s="33" t="s">
        <v>153</v>
      </c>
      <c r="I29" s="33" t="s">
        <v>78</v>
      </c>
      <c r="J29" s="33" t="s">
        <v>79</v>
      </c>
      <c r="K29" s="35" t="s">
        <v>139</v>
      </c>
      <c r="L29" s="36" t="s">
        <v>80</v>
      </c>
      <c r="M29" s="37" t="s">
        <v>140</v>
      </c>
      <c r="N29" s="36" t="s">
        <v>82</v>
      </c>
      <c r="O29" s="33" t="s">
        <v>83</v>
      </c>
      <c r="P29" s="38">
        <v>1700000</v>
      </c>
      <c r="Q29" s="39">
        <v>0</v>
      </c>
      <c r="R29" s="39">
        <v>0</v>
      </c>
      <c r="S29" s="38">
        <v>1700000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17">
        <v>1699999.64</v>
      </c>
      <c r="AD29" s="39">
        <v>0</v>
      </c>
      <c r="AE29" s="39">
        <v>0</v>
      </c>
      <c r="AF29" s="39">
        <f>Tabla2[[#This Row],[MONTO TOTAL (comprometido)]]</f>
        <v>1699999.64</v>
      </c>
      <c r="AG29" s="39">
        <v>0</v>
      </c>
      <c r="AH29" s="39">
        <v>0</v>
      </c>
      <c r="AI29" s="39">
        <f>Tabla2[[#This Row],[MONTO TOTAL (comprometido)]]</f>
        <v>1699999.64</v>
      </c>
      <c r="AJ29" s="39">
        <v>0</v>
      </c>
      <c r="AK29" s="39">
        <v>0</v>
      </c>
      <c r="AL29" s="13">
        <f>Tabla2[[#This Row],[MONTO TOTAL      (devengado)]]</f>
        <v>1699999.64</v>
      </c>
      <c r="AM29" s="13">
        <v>0</v>
      </c>
      <c r="AN29" s="13">
        <v>0</v>
      </c>
      <c r="AO29" s="17">
        <f>Tabla2[[#This Row],[MONTO TOTAL      (devengado)]]</f>
        <v>1699999.64</v>
      </c>
      <c r="AP29" s="13">
        <v>0</v>
      </c>
      <c r="AQ29" s="13">
        <v>0</v>
      </c>
      <c r="AR29" s="13">
        <f>Tabla2[[#This Row],[MONTO TOTAL        (ejercido)]]</f>
        <v>1699999.64</v>
      </c>
      <c r="AS29" s="13">
        <v>0</v>
      </c>
      <c r="AT29" s="13">
        <v>0</v>
      </c>
      <c r="AU29" s="13">
        <f>Tabla2[[#This Row],[MONTO TOTAL        (ejercido)]]</f>
        <v>1699999.64</v>
      </c>
      <c r="AV29" s="13">
        <v>0</v>
      </c>
      <c r="AW29" s="13">
        <v>0</v>
      </c>
      <c r="AX29" s="13">
        <f>Tabla2[[#This Row],[MONTO TOTAL         (pagado)]]</f>
        <v>1699999.64</v>
      </c>
      <c r="AY29" s="13">
        <f>Tabla2[[#This Row],[INGRESOS DE FUENTE LOCAL       (comprometido)]]</f>
        <v>0</v>
      </c>
      <c r="AZ29" s="13">
        <f>Tabla2[[#This Row],[PARTICIPACIONES (comprometido)]]</f>
        <v>0</v>
      </c>
      <c r="BA29" s="13"/>
      <c r="BB29" s="13">
        <f>Tabla2[[#This Row],[APORTACIONES (comprometido)]]-Tabla2[[#This Row],[MONTO TOTAL         (pagado)]]</f>
        <v>0</v>
      </c>
      <c r="BC29" s="13">
        <f>Tabla2[[#This Row],[RECURSOS ESTATALES (comprometido)]]</f>
        <v>0</v>
      </c>
      <c r="BD29" s="13"/>
      <c r="BE29" s="13">
        <f>Tabla3[[#This Row],[MONTO TOTAL       (por ejercer)]]</f>
        <v>0</v>
      </c>
      <c r="BF29" s="39">
        <v>0</v>
      </c>
      <c r="BG29" s="39">
        <v>0</v>
      </c>
    </row>
    <row r="30" spans="1:59" ht="117" customHeight="1" x14ac:dyDescent="0.25">
      <c r="A30" s="33" t="s">
        <v>154</v>
      </c>
      <c r="B30" s="33" t="s">
        <v>155</v>
      </c>
      <c r="C30" s="34" t="s">
        <v>72</v>
      </c>
      <c r="D30" s="34" t="s">
        <v>156</v>
      </c>
      <c r="E30" s="34" t="s">
        <v>74</v>
      </c>
      <c r="F30" s="34" t="s">
        <v>75</v>
      </c>
      <c r="G30" s="34" t="s">
        <v>157</v>
      </c>
      <c r="H30" s="33" t="s">
        <v>158</v>
      </c>
      <c r="I30" s="33" t="s">
        <v>78</v>
      </c>
      <c r="J30" s="33" t="s">
        <v>79</v>
      </c>
      <c r="K30" s="35" t="s">
        <v>139</v>
      </c>
      <c r="L30" s="36" t="s">
        <v>80</v>
      </c>
      <c r="M30" s="37" t="s">
        <v>140</v>
      </c>
      <c r="N30" s="36" t="s">
        <v>82</v>
      </c>
      <c r="O30" s="33" t="s">
        <v>83</v>
      </c>
      <c r="P30" s="38">
        <v>1920702</v>
      </c>
      <c r="Q30" s="39">
        <v>0</v>
      </c>
      <c r="R30" s="39">
        <v>0</v>
      </c>
      <c r="S30" s="38">
        <v>1920702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17">
        <v>1920701.54</v>
      </c>
      <c r="AD30" s="39">
        <v>0</v>
      </c>
      <c r="AE30" s="39">
        <v>0</v>
      </c>
      <c r="AF30" s="39">
        <f>Tabla2[[#This Row],[MONTO TOTAL (comprometido)]]</f>
        <v>1920701.54</v>
      </c>
      <c r="AG30" s="39">
        <v>0</v>
      </c>
      <c r="AH30" s="39">
        <v>0</v>
      </c>
      <c r="AI30" s="39">
        <f>Tabla2[[#This Row],[MONTO TOTAL (comprometido)]]</f>
        <v>1920701.54</v>
      </c>
      <c r="AJ30" s="39">
        <v>0</v>
      </c>
      <c r="AK30" s="39">
        <v>0</v>
      </c>
      <c r="AL30" s="13">
        <f>Tabla2[[#This Row],[MONTO TOTAL      (devengado)]]</f>
        <v>1920701.54</v>
      </c>
      <c r="AM30" s="13">
        <v>0</v>
      </c>
      <c r="AN30" s="13">
        <v>0</v>
      </c>
      <c r="AO30" s="17">
        <f>Tabla2[[#This Row],[MONTO TOTAL      (devengado)]]</f>
        <v>1920701.54</v>
      </c>
      <c r="AP30" s="13">
        <v>0</v>
      </c>
      <c r="AQ30" s="13">
        <v>0</v>
      </c>
      <c r="AR30" s="13">
        <f>Tabla2[[#This Row],[MONTO TOTAL        (ejercido)]]</f>
        <v>1920701.54</v>
      </c>
      <c r="AS30" s="13">
        <v>0</v>
      </c>
      <c r="AT30" s="13">
        <v>0</v>
      </c>
      <c r="AU30" s="13">
        <f>Tabla2[[#This Row],[MONTO TOTAL        (ejercido)]]</f>
        <v>1920701.54</v>
      </c>
      <c r="AV30" s="13">
        <v>0</v>
      </c>
      <c r="AW30" s="13">
        <v>0</v>
      </c>
      <c r="AX30" s="13">
        <f>Tabla2[[#This Row],[MONTO TOTAL         (pagado)]]</f>
        <v>1920701.54</v>
      </c>
      <c r="AY30" s="13">
        <f>Tabla2[[#This Row],[INGRESOS DE FUENTE LOCAL       (comprometido)]]</f>
        <v>0</v>
      </c>
      <c r="AZ30" s="13">
        <f>Tabla2[[#This Row],[PARTICIPACIONES (comprometido)]]</f>
        <v>0</v>
      </c>
      <c r="BA30" s="13"/>
      <c r="BB30" s="13">
        <f>Tabla2[[#This Row],[APORTACIONES (comprometido)]]-Tabla2[[#This Row],[MONTO TOTAL         (pagado)]]</f>
        <v>0</v>
      </c>
      <c r="BC30" s="13">
        <f>Tabla2[[#This Row],[RECURSOS ESTATALES (comprometido)]]</f>
        <v>0</v>
      </c>
      <c r="BD30" s="13"/>
      <c r="BE30" s="13">
        <f>Tabla3[[#This Row],[MONTO TOTAL       (por ejercer)]]</f>
        <v>0</v>
      </c>
      <c r="BF30" s="39">
        <v>0</v>
      </c>
      <c r="BG30" s="39">
        <v>0</v>
      </c>
    </row>
    <row r="31" spans="1:59" ht="93.75" customHeight="1" x14ac:dyDescent="0.25">
      <c r="A31" s="33" t="s">
        <v>159</v>
      </c>
      <c r="B31" s="62" t="s">
        <v>160</v>
      </c>
      <c r="C31" s="34" t="s">
        <v>72</v>
      </c>
      <c r="D31" s="34" t="s">
        <v>161</v>
      </c>
      <c r="E31" s="34" t="s">
        <v>74</v>
      </c>
      <c r="F31" s="34" t="s">
        <v>75</v>
      </c>
      <c r="G31" s="63" t="s">
        <v>162</v>
      </c>
      <c r="H31" s="64" t="s">
        <v>153</v>
      </c>
      <c r="I31" s="33" t="s">
        <v>78</v>
      </c>
      <c r="J31" s="33" t="s">
        <v>79</v>
      </c>
      <c r="K31" s="35" t="s">
        <v>163</v>
      </c>
      <c r="L31" s="36" t="s">
        <v>80</v>
      </c>
      <c r="M31" s="37" t="s">
        <v>140</v>
      </c>
      <c r="N31" s="36" t="s">
        <v>82</v>
      </c>
      <c r="O31" s="33" t="s">
        <v>83</v>
      </c>
      <c r="P31" s="65">
        <v>1710000</v>
      </c>
      <c r="Q31" s="39">
        <v>0</v>
      </c>
      <c r="R31" s="39">
        <v>0</v>
      </c>
      <c r="S31" s="65">
        <v>1710000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17">
        <v>1709999.5</v>
      </c>
      <c r="AD31" s="39">
        <v>0</v>
      </c>
      <c r="AE31" s="39">
        <v>0</v>
      </c>
      <c r="AF31" s="39">
        <f>Tabla2[[#This Row],[MONTO TOTAL (comprometido)]]</f>
        <v>1709999.5</v>
      </c>
      <c r="AG31" s="39">
        <v>0</v>
      </c>
      <c r="AH31" s="39">
        <v>0</v>
      </c>
      <c r="AI31" s="39">
        <f>Tabla2[[#This Row],[MONTO TOTAL (comprometido)]]</f>
        <v>1709999.5</v>
      </c>
      <c r="AJ31" s="39">
        <v>0</v>
      </c>
      <c r="AK31" s="39">
        <v>0</v>
      </c>
      <c r="AL31" s="13">
        <f>Tabla2[[#This Row],[MONTO TOTAL      (devengado)]]</f>
        <v>1709999.5</v>
      </c>
      <c r="AM31" s="13">
        <v>0</v>
      </c>
      <c r="AN31" s="13">
        <v>0</v>
      </c>
      <c r="AO31" s="17">
        <f>Tabla2[[#This Row],[MONTO TOTAL      (devengado)]]</f>
        <v>1709999.5</v>
      </c>
      <c r="AP31" s="13">
        <v>0</v>
      </c>
      <c r="AQ31" s="13">
        <v>0</v>
      </c>
      <c r="AR31" s="13">
        <f>Tabla2[[#This Row],[MONTO TOTAL        (ejercido)]]</f>
        <v>1709999.5</v>
      </c>
      <c r="AS31" s="13">
        <v>0</v>
      </c>
      <c r="AT31" s="13">
        <v>0</v>
      </c>
      <c r="AU31" s="13">
        <f>Tabla2[[#This Row],[MONTO TOTAL        (ejercido)]]</f>
        <v>1709999.5</v>
      </c>
      <c r="AV31" s="13">
        <v>0</v>
      </c>
      <c r="AW31" s="13">
        <v>0</v>
      </c>
      <c r="AX31" s="13">
        <f>Tabla2[[#This Row],[MONTO TOTAL         (pagado)]]</f>
        <v>1709999.5</v>
      </c>
      <c r="AY31" s="13">
        <f>Tabla2[[#This Row],[INGRESOS DE FUENTE LOCAL       (comprometido)]]</f>
        <v>0</v>
      </c>
      <c r="AZ31" s="13">
        <f>Tabla2[[#This Row],[PARTICIPACIONES (comprometido)]]</f>
        <v>0</v>
      </c>
      <c r="BA31" s="13"/>
      <c r="BB31" s="13">
        <f>Tabla2[[#This Row],[APORTACIONES (comprometido)]]-Tabla2[[#This Row],[MONTO TOTAL         (pagado)]]</f>
        <v>0</v>
      </c>
      <c r="BC31" s="13">
        <f>Tabla2[[#This Row],[RECURSOS ESTATALES (comprometido)]]</f>
        <v>0</v>
      </c>
      <c r="BD31" s="13"/>
      <c r="BE31" s="13">
        <f>Tabla3[[#This Row],[MONTO TOTAL       (por ejercer)]]</f>
        <v>0</v>
      </c>
      <c r="BF31" s="39">
        <v>0</v>
      </c>
      <c r="BG31" s="39">
        <v>0</v>
      </c>
    </row>
    <row r="32" spans="1:59" ht="94.5" x14ac:dyDescent="0.25">
      <c r="A32" s="33" t="s">
        <v>164</v>
      </c>
      <c r="B32" s="33" t="s">
        <v>165</v>
      </c>
      <c r="C32" s="34" t="s">
        <v>72</v>
      </c>
      <c r="D32" s="34" t="s">
        <v>95</v>
      </c>
      <c r="E32" s="34" t="s">
        <v>74</v>
      </c>
      <c r="F32" s="34" t="s">
        <v>75</v>
      </c>
      <c r="G32" s="66" t="s">
        <v>166</v>
      </c>
      <c r="H32" s="33" t="s">
        <v>167</v>
      </c>
      <c r="I32" s="33" t="s">
        <v>78</v>
      </c>
      <c r="J32" s="33" t="s">
        <v>79</v>
      </c>
      <c r="K32" s="35" t="s">
        <v>168</v>
      </c>
      <c r="L32" s="36" t="s">
        <v>80</v>
      </c>
      <c r="M32" s="61" t="s">
        <v>140</v>
      </c>
      <c r="N32" s="36" t="s">
        <v>82</v>
      </c>
      <c r="O32" s="33" t="s">
        <v>83</v>
      </c>
      <c r="P32" s="38">
        <v>739341.6</v>
      </c>
      <c r="Q32" s="39">
        <v>0</v>
      </c>
      <c r="R32" s="39">
        <v>0</v>
      </c>
      <c r="S32" s="38">
        <v>739341.6</v>
      </c>
      <c r="T32" s="39">
        <v>0</v>
      </c>
      <c r="U32" s="39">
        <v>0</v>
      </c>
      <c r="V32" s="39">
        <v>0</v>
      </c>
      <c r="W32" s="38"/>
      <c r="X32" s="39">
        <v>0</v>
      </c>
      <c r="Y32" s="39">
        <v>0</v>
      </c>
      <c r="Z32" s="38"/>
      <c r="AA32" s="39">
        <v>0</v>
      </c>
      <c r="AB32" s="39">
        <v>0</v>
      </c>
      <c r="AC32" s="17">
        <f>Tabla2[[#This Row],[MONTO TOTAL (aprobado) ]]</f>
        <v>739341.6</v>
      </c>
      <c r="AD32" s="39">
        <v>0</v>
      </c>
      <c r="AE32" s="39">
        <v>0</v>
      </c>
      <c r="AF32" s="39">
        <f>Tabla2[[#This Row],[APORTACIONES (aprobado)]]</f>
        <v>739341.6</v>
      </c>
      <c r="AG32" s="39">
        <v>0</v>
      </c>
      <c r="AH32" s="39">
        <v>0</v>
      </c>
      <c r="AI32" s="38">
        <v>739341.6</v>
      </c>
      <c r="AJ32" s="39">
        <v>0</v>
      </c>
      <c r="AK32" s="39">
        <v>0</v>
      </c>
      <c r="AL32" s="13">
        <f>Tabla2[[#This Row],[MONTO TOTAL      (devengado)]]</f>
        <v>739341.6</v>
      </c>
      <c r="AM32" s="13">
        <v>0</v>
      </c>
      <c r="AN32" s="13">
        <v>0</v>
      </c>
      <c r="AO32" s="17">
        <f>Tabla2[[#This Row],[MONTO TOTAL      (devengado)]]</f>
        <v>739341.6</v>
      </c>
      <c r="AP32" s="13">
        <v>0</v>
      </c>
      <c r="AQ32" s="13">
        <v>0</v>
      </c>
      <c r="AR32" s="13">
        <f>Tabla2[[#This Row],[MONTO TOTAL        (ejercido)]]</f>
        <v>739341.6</v>
      </c>
      <c r="AS32" s="13">
        <v>0</v>
      </c>
      <c r="AT32" s="13">
        <v>0</v>
      </c>
      <c r="AU32" s="13">
        <f>Tabla2[[#This Row],[MONTO TOTAL        (ejercido)]]</f>
        <v>739341.6</v>
      </c>
      <c r="AV32" s="13">
        <v>0</v>
      </c>
      <c r="AW32" s="13">
        <v>0</v>
      </c>
      <c r="AX32" s="13">
        <f>Tabla2[[#This Row],[MONTO TOTAL         (pagado)]]</f>
        <v>739341.6</v>
      </c>
      <c r="AY32" s="13">
        <f>Tabla2[[#This Row],[INGRESOS DE FUENTE LOCAL       (comprometido)]]</f>
        <v>0</v>
      </c>
      <c r="AZ32" s="13">
        <f>Tabla2[[#This Row],[PARTICIPACIONES (comprometido)]]</f>
        <v>0</v>
      </c>
      <c r="BA32" s="13"/>
      <c r="BB32" s="13">
        <f>Tabla2[[#This Row],[APORTACIONES (comprometido)]]-Tabla2[[#This Row],[MONTO TOTAL         (pagado)]]</f>
        <v>0</v>
      </c>
      <c r="BC32" s="13">
        <f>Tabla2[[#This Row],[RECURSOS ESTATALES (comprometido)]]</f>
        <v>0</v>
      </c>
      <c r="BD32" s="13"/>
      <c r="BE32" s="13">
        <f>Tabla3[[#This Row],[MONTO TOTAL       (por ejercer)]]</f>
        <v>0</v>
      </c>
      <c r="BF32" s="39">
        <v>0</v>
      </c>
      <c r="BG32" s="39">
        <v>0</v>
      </c>
    </row>
    <row r="33" spans="1:59" ht="94.5" customHeight="1" x14ac:dyDescent="0.25">
      <c r="A33" s="67" t="s">
        <v>169</v>
      </c>
      <c r="B33" s="55" t="s">
        <v>170</v>
      </c>
      <c r="C33" s="56" t="s">
        <v>72</v>
      </c>
      <c r="D33" s="56" t="s">
        <v>72</v>
      </c>
      <c r="E33" s="56" t="s">
        <v>74</v>
      </c>
      <c r="F33" s="56" t="s">
        <v>75</v>
      </c>
      <c r="G33" s="68" t="s">
        <v>171</v>
      </c>
      <c r="H33" s="69" t="s">
        <v>172</v>
      </c>
      <c r="I33" s="55" t="s">
        <v>78</v>
      </c>
      <c r="J33" s="55" t="s">
        <v>79</v>
      </c>
      <c r="K33" s="59">
        <v>61404</v>
      </c>
      <c r="L33" s="58" t="s">
        <v>80</v>
      </c>
      <c r="M33" s="59" t="s">
        <v>173</v>
      </c>
      <c r="N33" s="58" t="s">
        <v>82</v>
      </c>
      <c r="O33" s="55" t="s">
        <v>83</v>
      </c>
      <c r="P33" s="60">
        <v>509409.9</v>
      </c>
      <c r="Q33" s="27">
        <v>0</v>
      </c>
      <c r="R33" s="27">
        <v>0</v>
      </c>
      <c r="S33" s="60">
        <v>509409.9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8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f>Tabla2[[#This Row],[MONTO TOTAL      (devengado)]]</f>
        <v>0</v>
      </c>
      <c r="AM33" s="27">
        <v>0</v>
      </c>
      <c r="AN33" s="27">
        <v>0</v>
      </c>
      <c r="AO33" s="28">
        <f>Tabla2[[#This Row],[MONTO TOTAL      (devengado)]]</f>
        <v>0</v>
      </c>
      <c r="AP33" s="27">
        <v>0</v>
      </c>
      <c r="AQ33" s="27">
        <v>0</v>
      </c>
      <c r="AR33" s="27">
        <f>Tabla2[[#This Row],[MONTO TOTAL        (ejercido)]]</f>
        <v>0</v>
      </c>
      <c r="AS33" s="27">
        <v>0</v>
      </c>
      <c r="AT33" s="27">
        <v>0</v>
      </c>
      <c r="AU33" s="27">
        <f>Tabla2[[#This Row],[MONTO TOTAL        (ejercido)]]</f>
        <v>0</v>
      </c>
      <c r="AV33" s="27">
        <v>0</v>
      </c>
      <c r="AW33" s="27">
        <v>0</v>
      </c>
      <c r="AX33" s="27">
        <f>Tabla2[[#This Row],[MONTO TOTAL         (pagado)]]</f>
        <v>0</v>
      </c>
      <c r="AY33" s="27">
        <f>Tabla2[[#This Row],[INGRESOS DE FUENTE LOCAL       (comprometido)]]</f>
        <v>0</v>
      </c>
      <c r="AZ33" s="27">
        <f>Tabla2[[#This Row],[PARTICIPACIONES (comprometido)]]</f>
        <v>0</v>
      </c>
      <c r="BA33" s="27"/>
      <c r="BB33" s="27">
        <f>Tabla2[[#This Row],[APORTACIONES (comprometido)]]-Tabla2[[#This Row],[MONTO TOTAL         (pagado)]]</f>
        <v>0</v>
      </c>
      <c r="BC33" s="27">
        <f>Tabla2[[#This Row],[RECURSOS ESTATALES (comprometido)]]</f>
        <v>0</v>
      </c>
      <c r="BD33" s="27"/>
      <c r="BE33" s="27">
        <f>Tabla3[[#This Row],[MONTO TOTAL       (por ejercer)]]</f>
        <v>0</v>
      </c>
      <c r="BF33" s="27">
        <v>0</v>
      </c>
      <c r="BG33" s="27">
        <v>0</v>
      </c>
    </row>
    <row r="34" spans="1:59" ht="102.75" customHeight="1" x14ac:dyDescent="0.25">
      <c r="A34" s="70" t="s">
        <v>174</v>
      </c>
      <c r="B34" s="8" t="s">
        <v>175</v>
      </c>
      <c r="C34" s="9" t="s">
        <v>72</v>
      </c>
      <c r="D34" s="9" t="s">
        <v>176</v>
      </c>
      <c r="E34" s="9" t="s">
        <v>74</v>
      </c>
      <c r="F34" s="9" t="s">
        <v>75</v>
      </c>
      <c r="G34" s="9" t="s">
        <v>177</v>
      </c>
      <c r="H34" s="8" t="s">
        <v>178</v>
      </c>
      <c r="I34" s="8" t="s">
        <v>78</v>
      </c>
      <c r="J34" s="8" t="s">
        <v>79</v>
      </c>
      <c r="K34" s="10">
        <v>61404</v>
      </c>
      <c r="L34" s="11" t="s">
        <v>80</v>
      </c>
      <c r="M34" s="10" t="s">
        <v>173</v>
      </c>
      <c r="N34" s="11" t="s">
        <v>82</v>
      </c>
      <c r="O34" s="8" t="s">
        <v>83</v>
      </c>
      <c r="P34" s="12">
        <v>186000</v>
      </c>
      <c r="Q34" s="13">
        <v>0</v>
      </c>
      <c r="R34" s="13">
        <v>0</v>
      </c>
      <c r="S34" s="12">
        <v>186000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f>Tabla2[[#This Row],[APORTACIONES (aprobado)]]</f>
        <v>186000</v>
      </c>
      <c r="AD34" s="13">
        <v>0</v>
      </c>
      <c r="AE34" s="13">
        <v>0</v>
      </c>
      <c r="AF34" s="13">
        <f>Tabla2[[#This Row],[APORTACIONES (aprobado)]]</f>
        <v>186000</v>
      </c>
      <c r="AG34" s="13">
        <v>0</v>
      </c>
      <c r="AH34" s="13">
        <v>0</v>
      </c>
      <c r="AI34" s="13">
        <f>Tabla2[[#This Row],[APORTACIONES (aprobado)]]</f>
        <v>186000</v>
      </c>
      <c r="AJ34" s="13">
        <v>0</v>
      </c>
      <c r="AK34" s="13">
        <v>0</v>
      </c>
      <c r="AL34" s="13">
        <f>Tabla2[[#This Row],[MONTO TOTAL      (devengado)]]</f>
        <v>186000</v>
      </c>
      <c r="AM34" s="13">
        <v>0</v>
      </c>
      <c r="AN34" s="13">
        <v>0</v>
      </c>
      <c r="AO34" s="13">
        <f>Tabla2[[#This Row],[MONTO TOTAL      (devengado)]]</f>
        <v>186000</v>
      </c>
      <c r="AP34" s="13">
        <v>0</v>
      </c>
      <c r="AQ34" s="13">
        <v>0</v>
      </c>
      <c r="AR34" s="13">
        <f>Tabla2[[#This Row],[MONTO TOTAL        (ejercido)]]</f>
        <v>186000</v>
      </c>
      <c r="AS34" s="13">
        <v>0</v>
      </c>
      <c r="AT34" s="13">
        <v>0</v>
      </c>
      <c r="AU34" s="13">
        <f>Tabla2[[#This Row],[MONTO TOTAL        (ejercido)]]</f>
        <v>186000</v>
      </c>
      <c r="AV34" s="13">
        <v>0</v>
      </c>
      <c r="AW34" s="13">
        <v>0</v>
      </c>
      <c r="AX34" s="13">
        <f>Tabla2[[#This Row],[MONTO TOTAL         (pagado)]]</f>
        <v>186000</v>
      </c>
      <c r="AY34" s="13">
        <f>Tabla2[[#This Row],[INGRESOS DE FUENTE LOCAL       (comprometido)]]</f>
        <v>0</v>
      </c>
      <c r="AZ34" s="13">
        <f>Tabla2[[#This Row],[PARTICIPACIONES (comprometido)]]</f>
        <v>0</v>
      </c>
      <c r="BA34" s="13"/>
      <c r="BB34" s="13">
        <f>Tabla2[[#This Row],[APORTACIONES (comprometido)]]-Tabla2[[#This Row],[MONTO TOTAL         (pagado)]]</f>
        <v>0</v>
      </c>
      <c r="BC34" s="13">
        <f>Tabla2[[#This Row],[RECURSOS ESTATALES (comprometido)]]</f>
        <v>0</v>
      </c>
      <c r="BD34" s="13"/>
      <c r="BE34" s="13">
        <f>Tabla3[[#This Row],[MONTO TOTAL       (por ejercer)]]</f>
        <v>0</v>
      </c>
      <c r="BF34" s="13">
        <v>0</v>
      </c>
      <c r="BG34" s="13">
        <v>0</v>
      </c>
    </row>
    <row r="35" spans="1:59" ht="100.5" customHeight="1" x14ac:dyDescent="0.25">
      <c r="A35" s="71" t="s">
        <v>179</v>
      </c>
      <c r="B35" s="20" t="s">
        <v>180</v>
      </c>
      <c r="C35" s="21" t="s">
        <v>72</v>
      </c>
      <c r="D35" s="21" t="s">
        <v>86</v>
      </c>
      <c r="E35" s="21" t="s">
        <v>74</v>
      </c>
      <c r="F35" s="21" t="s">
        <v>75</v>
      </c>
      <c r="G35" s="21" t="s">
        <v>181</v>
      </c>
      <c r="H35" s="20" t="s">
        <v>101</v>
      </c>
      <c r="I35" s="20" t="s">
        <v>78</v>
      </c>
      <c r="J35" s="20" t="s">
        <v>79</v>
      </c>
      <c r="K35" s="22">
        <v>61404</v>
      </c>
      <c r="L35" s="23" t="s">
        <v>80</v>
      </c>
      <c r="M35" s="22" t="s">
        <v>173</v>
      </c>
      <c r="N35" s="23" t="s">
        <v>82</v>
      </c>
      <c r="O35" s="20" t="s">
        <v>83</v>
      </c>
      <c r="P35" s="24">
        <v>300000</v>
      </c>
      <c r="Q35" s="25">
        <v>0</v>
      </c>
      <c r="R35" s="25">
        <v>0</v>
      </c>
      <c r="S35" s="24">
        <v>300000</v>
      </c>
      <c r="T35" s="25">
        <v>0</v>
      </c>
      <c r="U35" s="25">
        <v>0</v>
      </c>
      <c r="V35" s="25">
        <v>0</v>
      </c>
      <c r="W35" s="72">
        <v>301298.7</v>
      </c>
      <c r="X35" s="25">
        <v>0</v>
      </c>
      <c r="Y35" s="25">
        <v>0</v>
      </c>
      <c r="Z35" s="72">
        <v>301298.7</v>
      </c>
      <c r="AA35" s="25">
        <v>0</v>
      </c>
      <c r="AB35" s="25">
        <v>0</v>
      </c>
      <c r="AC35" s="72">
        <v>301298.7</v>
      </c>
      <c r="AD35" s="25">
        <v>0</v>
      </c>
      <c r="AE35" s="25">
        <v>0</v>
      </c>
      <c r="AF35" s="25">
        <f>Tabla2[[#This Row],[MONTO TOTAL (comprometido)]]</f>
        <v>301298.7</v>
      </c>
      <c r="AG35" s="25">
        <v>0</v>
      </c>
      <c r="AH35" s="25">
        <v>0</v>
      </c>
      <c r="AI35" s="72">
        <v>301298.7</v>
      </c>
      <c r="AJ35" s="25">
        <v>0</v>
      </c>
      <c r="AK35" s="25">
        <v>0</v>
      </c>
      <c r="AL35" s="27">
        <f>Tabla2[[#This Row],[MONTO TOTAL      (devengado)]]</f>
        <v>301298.7</v>
      </c>
      <c r="AM35" s="27">
        <v>0</v>
      </c>
      <c r="AN35" s="27">
        <v>0</v>
      </c>
      <c r="AO35" s="28">
        <f>Tabla2[[#This Row],[MONTO TOTAL      (devengado)]]</f>
        <v>301298.7</v>
      </c>
      <c r="AP35" s="27">
        <v>0</v>
      </c>
      <c r="AQ35" s="27">
        <v>0</v>
      </c>
      <c r="AR35" s="27">
        <f>Tabla2[[#This Row],[MONTO TOTAL        (ejercido)]]</f>
        <v>301298.7</v>
      </c>
      <c r="AS35" s="27">
        <v>0</v>
      </c>
      <c r="AT35" s="27">
        <v>0</v>
      </c>
      <c r="AU35" s="27">
        <f>Tabla2[[#This Row],[MONTO TOTAL        (ejercido)]]</f>
        <v>301298.7</v>
      </c>
      <c r="AV35" s="27">
        <v>0</v>
      </c>
      <c r="AW35" s="27">
        <v>0</v>
      </c>
      <c r="AX35" s="27">
        <f>Tabla2[[#This Row],[MONTO TOTAL         (pagado)]]</f>
        <v>301298.7</v>
      </c>
      <c r="AY35" s="27">
        <f>Tabla2[[#This Row],[INGRESOS DE FUENTE LOCAL       (comprometido)]]</f>
        <v>0</v>
      </c>
      <c r="AZ35" s="27">
        <f>Tabla2[[#This Row],[PARTICIPACIONES (comprometido)]]</f>
        <v>0</v>
      </c>
      <c r="BA35" s="27"/>
      <c r="BB35" s="27">
        <f>Tabla2[[#This Row],[APORTACIONES (comprometido)]]-Tabla2[[#This Row],[MONTO TOTAL         (pagado)]]</f>
        <v>0</v>
      </c>
      <c r="BC35" s="27">
        <f>Tabla2[[#This Row],[RECURSOS ESTATALES (comprometido)]]</f>
        <v>0</v>
      </c>
      <c r="BD35" s="27"/>
      <c r="BE35" s="27">
        <f>Tabla3[[#This Row],[MONTO TOTAL       (por ejercer)]]</f>
        <v>0</v>
      </c>
      <c r="BF35" s="25">
        <v>0</v>
      </c>
      <c r="BG35" s="25">
        <v>0</v>
      </c>
    </row>
    <row r="36" spans="1:59" ht="104.25" customHeight="1" x14ac:dyDescent="0.25">
      <c r="A36" s="67" t="s">
        <v>182</v>
      </c>
      <c r="B36" s="55" t="s">
        <v>183</v>
      </c>
      <c r="C36" s="56" t="s">
        <v>72</v>
      </c>
      <c r="D36" s="56" t="s">
        <v>184</v>
      </c>
      <c r="E36" s="56" t="s">
        <v>74</v>
      </c>
      <c r="F36" s="56" t="s">
        <v>75</v>
      </c>
      <c r="G36" s="56" t="s">
        <v>185</v>
      </c>
      <c r="H36" s="55" t="s">
        <v>101</v>
      </c>
      <c r="I36" s="55" t="s">
        <v>78</v>
      </c>
      <c r="J36" s="55" t="s">
        <v>79</v>
      </c>
      <c r="K36" s="59">
        <v>61404</v>
      </c>
      <c r="L36" s="58" t="s">
        <v>80</v>
      </c>
      <c r="M36" s="59" t="s">
        <v>173</v>
      </c>
      <c r="N36" s="58" t="s">
        <v>82</v>
      </c>
      <c r="O36" s="55" t="s">
        <v>83</v>
      </c>
      <c r="P36" s="60">
        <v>420000</v>
      </c>
      <c r="Q36" s="27">
        <v>0</v>
      </c>
      <c r="R36" s="27">
        <v>0</v>
      </c>
      <c r="S36" s="60">
        <v>420000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8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f>Tabla2[[#This Row],[MONTO TOTAL      (devengado)]]</f>
        <v>0</v>
      </c>
      <c r="AM36" s="27">
        <v>0</v>
      </c>
      <c r="AN36" s="27">
        <v>0</v>
      </c>
      <c r="AO36" s="28">
        <f>Tabla2[[#This Row],[MONTO TOTAL      (devengado)]]</f>
        <v>0</v>
      </c>
      <c r="AP36" s="27">
        <v>0</v>
      </c>
      <c r="AQ36" s="27">
        <v>0</v>
      </c>
      <c r="AR36" s="27">
        <f>Tabla2[[#This Row],[MONTO TOTAL        (ejercido)]]</f>
        <v>0</v>
      </c>
      <c r="AS36" s="27">
        <v>0</v>
      </c>
      <c r="AT36" s="27">
        <v>0</v>
      </c>
      <c r="AU36" s="27">
        <f>Tabla2[[#This Row],[MONTO TOTAL        (ejercido)]]</f>
        <v>0</v>
      </c>
      <c r="AV36" s="27">
        <v>0</v>
      </c>
      <c r="AW36" s="27">
        <v>0</v>
      </c>
      <c r="AX36" s="27">
        <f>Tabla2[[#This Row],[MONTO TOTAL         (pagado)]]</f>
        <v>0</v>
      </c>
      <c r="AY36" s="27">
        <f>Tabla2[[#This Row],[INGRESOS DE FUENTE LOCAL       (comprometido)]]</f>
        <v>0</v>
      </c>
      <c r="AZ36" s="27">
        <f>Tabla2[[#This Row],[PARTICIPACIONES (comprometido)]]</f>
        <v>0</v>
      </c>
      <c r="BA36" s="27"/>
      <c r="BB36" s="27">
        <f>Tabla2[[#This Row],[APORTACIONES (comprometido)]]-Tabla2[[#This Row],[MONTO TOTAL         (pagado)]]</f>
        <v>0</v>
      </c>
      <c r="BC36" s="27">
        <f>Tabla2[[#This Row],[RECURSOS ESTATALES (comprometido)]]</f>
        <v>0</v>
      </c>
      <c r="BD36" s="27"/>
      <c r="BE36" s="27">
        <f>Tabla3[[#This Row],[MONTO TOTAL       (por ejercer)]]</f>
        <v>0</v>
      </c>
      <c r="BF36" s="27">
        <v>0</v>
      </c>
      <c r="BG36" s="27">
        <v>0</v>
      </c>
    </row>
    <row r="37" spans="1:59" ht="99.75" customHeight="1" x14ac:dyDescent="0.25">
      <c r="A37" s="68" t="s">
        <v>186</v>
      </c>
      <c r="B37" s="55" t="s">
        <v>187</v>
      </c>
      <c r="C37" s="56" t="s">
        <v>72</v>
      </c>
      <c r="D37" s="56" t="s">
        <v>188</v>
      </c>
      <c r="E37" s="56" t="s">
        <v>74</v>
      </c>
      <c r="F37" s="56" t="s">
        <v>75</v>
      </c>
      <c r="G37" s="56" t="s">
        <v>189</v>
      </c>
      <c r="H37" s="55" t="s">
        <v>190</v>
      </c>
      <c r="I37" s="55" t="s">
        <v>78</v>
      </c>
      <c r="J37" s="55" t="s">
        <v>79</v>
      </c>
      <c r="K37" s="59">
        <v>61404</v>
      </c>
      <c r="L37" s="58" t="s">
        <v>80</v>
      </c>
      <c r="M37" s="59" t="s">
        <v>173</v>
      </c>
      <c r="N37" s="58" t="s">
        <v>82</v>
      </c>
      <c r="O37" s="55" t="s">
        <v>83</v>
      </c>
      <c r="P37" s="60">
        <v>480000</v>
      </c>
      <c r="Q37" s="27">
        <v>0</v>
      </c>
      <c r="R37" s="27">
        <v>0</v>
      </c>
      <c r="S37" s="60">
        <v>480000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8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f>Tabla2[[#This Row],[MONTO TOTAL      (devengado)]]</f>
        <v>0</v>
      </c>
      <c r="AM37" s="27">
        <v>0</v>
      </c>
      <c r="AN37" s="27">
        <v>0</v>
      </c>
      <c r="AO37" s="28">
        <f>Tabla2[[#This Row],[MONTO TOTAL      (devengado)]]</f>
        <v>0</v>
      </c>
      <c r="AP37" s="27">
        <v>0</v>
      </c>
      <c r="AQ37" s="27">
        <v>0</v>
      </c>
      <c r="AR37" s="27">
        <f>Tabla2[[#This Row],[MONTO TOTAL        (ejercido)]]</f>
        <v>0</v>
      </c>
      <c r="AS37" s="27">
        <v>0</v>
      </c>
      <c r="AT37" s="27">
        <v>0</v>
      </c>
      <c r="AU37" s="27">
        <f>Tabla2[[#This Row],[MONTO TOTAL        (ejercido)]]</f>
        <v>0</v>
      </c>
      <c r="AV37" s="27">
        <v>0</v>
      </c>
      <c r="AW37" s="27">
        <v>0</v>
      </c>
      <c r="AX37" s="27">
        <f>Tabla2[[#This Row],[MONTO TOTAL         (pagado)]]</f>
        <v>0</v>
      </c>
      <c r="AY37" s="27">
        <f>Tabla2[[#This Row],[INGRESOS DE FUENTE LOCAL       (comprometido)]]</f>
        <v>0</v>
      </c>
      <c r="AZ37" s="27">
        <f>Tabla2[[#This Row],[PARTICIPACIONES (comprometido)]]</f>
        <v>0</v>
      </c>
      <c r="BA37" s="27"/>
      <c r="BB37" s="27">
        <f>Tabla2[[#This Row],[APORTACIONES (comprometido)]]-Tabla2[[#This Row],[MONTO TOTAL         (pagado)]]</f>
        <v>0</v>
      </c>
      <c r="BC37" s="27">
        <f>Tabla2[[#This Row],[RECURSOS ESTATALES (comprometido)]]</f>
        <v>0</v>
      </c>
      <c r="BD37" s="27"/>
      <c r="BE37" s="27">
        <f>Tabla3[[#This Row],[MONTO TOTAL       (por ejercer)]]</f>
        <v>0</v>
      </c>
      <c r="BF37" s="27">
        <v>0</v>
      </c>
      <c r="BG37" s="27">
        <v>0</v>
      </c>
    </row>
    <row r="38" spans="1:59" ht="109.5" customHeight="1" x14ac:dyDescent="0.25">
      <c r="A38" s="54" t="s">
        <v>191</v>
      </c>
      <c r="B38" s="73" t="s">
        <v>192</v>
      </c>
      <c r="C38" s="56" t="s">
        <v>72</v>
      </c>
      <c r="D38" s="56" t="s">
        <v>193</v>
      </c>
      <c r="E38" s="56" t="s">
        <v>74</v>
      </c>
      <c r="F38" s="56" t="s">
        <v>75</v>
      </c>
      <c r="G38" s="56" t="s">
        <v>194</v>
      </c>
      <c r="H38" s="55" t="s">
        <v>195</v>
      </c>
      <c r="I38" s="55" t="s">
        <v>78</v>
      </c>
      <c r="J38" s="55" t="s">
        <v>79</v>
      </c>
      <c r="K38" s="59">
        <v>61502</v>
      </c>
      <c r="L38" s="58" t="s">
        <v>80</v>
      </c>
      <c r="M38" s="59" t="s">
        <v>196</v>
      </c>
      <c r="N38" s="58" t="s">
        <v>82</v>
      </c>
      <c r="O38" s="55" t="s">
        <v>83</v>
      </c>
      <c r="P38" s="60">
        <v>1500000</v>
      </c>
      <c r="Q38" s="27">
        <v>0</v>
      </c>
      <c r="R38" s="27">
        <v>0</v>
      </c>
      <c r="S38" s="60">
        <v>1500000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8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f>Tabla2[[#This Row],[MONTO TOTAL      (devengado)]]</f>
        <v>0</v>
      </c>
      <c r="AM38" s="27">
        <v>0</v>
      </c>
      <c r="AN38" s="27">
        <v>0</v>
      </c>
      <c r="AO38" s="28">
        <f>Tabla2[[#This Row],[MONTO TOTAL      (devengado)]]</f>
        <v>0</v>
      </c>
      <c r="AP38" s="27">
        <v>0</v>
      </c>
      <c r="AQ38" s="27">
        <v>0</v>
      </c>
      <c r="AR38" s="27">
        <f>Tabla2[[#This Row],[MONTO TOTAL        (ejercido)]]</f>
        <v>0</v>
      </c>
      <c r="AS38" s="27">
        <v>0</v>
      </c>
      <c r="AT38" s="27">
        <v>0</v>
      </c>
      <c r="AU38" s="27">
        <f>Tabla2[[#This Row],[MONTO TOTAL        (ejercido)]]</f>
        <v>0</v>
      </c>
      <c r="AV38" s="27">
        <v>0</v>
      </c>
      <c r="AW38" s="27">
        <v>0</v>
      </c>
      <c r="AX38" s="27">
        <f>Tabla2[[#This Row],[MONTO TOTAL         (pagado)]]</f>
        <v>0</v>
      </c>
      <c r="AY38" s="27">
        <f>Tabla2[[#This Row],[INGRESOS DE FUENTE LOCAL       (comprometido)]]</f>
        <v>0</v>
      </c>
      <c r="AZ38" s="27">
        <f>Tabla2[[#This Row],[PARTICIPACIONES (comprometido)]]</f>
        <v>0</v>
      </c>
      <c r="BA38" s="27"/>
      <c r="BB38" s="27">
        <f>Tabla2[[#This Row],[APORTACIONES (comprometido)]]-Tabla2[[#This Row],[MONTO TOTAL         (pagado)]]</f>
        <v>0</v>
      </c>
      <c r="BC38" s="27">
        <f>Tabla2[[#This Row],[RECURSOS ESTATALES (comprometido)]]</f>
        <v>0</v>
      </c>
      <c r="BD38" s="27"/>
      <c r="BE38" s="27">
        <f>Tabla3[[#This Row],[MONTO TOTAL       (por ejercer)]]</f>
        <v>0</v>
      </c>
      <c r="BF38" s="27">
        <v>0</v>
      </c>
      <c r="BG38" s="27">
        <v>0</v>
      </c>
    </row>
    <row r="39" spans="1:59" ht="95.25" customHeight="1" x14ac:dyDescent="0.25">
      <c r="A39" s="74" t="s">
        <v>197</v>
      </c>
      <c r="B39" s="75" t="s">
        <v>198</v>
      </c>
      <c r="C39" s="56" t="s">
        <v>72</v>
      </c>
      <c r="D39" s="56" t="s">
        <v>199</v>
      </c>
      <c r="E39" s="56" t="s">
        <v>74</v>
      </c>
      <c r="F39" s="56" t="s">
        <v>75</v>
      </c>
      <c r="G39" s="56" t="s">
        <v>200</v>
      </c>
      <c r="H39" s="55" t="s">
        <v>190</v>
      </c>
      <c r="I39" s="55" t="s">
        <v>78</v>
      </c>
      <c r="J39" s="55" t="s">
        <v>79</v>
      </c>
      <c r="K39" s="59">
        <v>61605</v>
      </c>
      <c r="L39" s="58" t="s">
        <v>80</v>
      </c>
      <c r="M39" s="59" t="s">
        <v>201</v>
      </c>
      <c r="N39" s="58" t="s">
        <v>82</v>
      </c>
      <c r="O39" s="55" t="s">
        <v>83</v>
      </c>
      <c r="P39" s="60">
        <v>1500000</v>
      </c>
      <c r="Q39" s="27">
        <v>0</v>
      </c>
      <c r="R39" s="27">
        <v>0</v>
      </c>
      <c r="S39" s="60">
        <v>1500000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8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f>Tabla2[[#This Row],[MONTO TOTAL      (devengado)]]</f>
        <v>0</v>
      </c>
      <c r="AM39" s="27">
        <v>0</v>
      </c>
      <c r="AN39" s="27">
        <v>0</v>
      </c>
      <c r="AO39" s="28">
        <f>Tabla2[[#This Row],[MONTO TOTAL      (devengado)]]</f>
        <v>0</v>
      </c>
      <c r="AP39" s="27">
        <v>0</v>
      </c>
      <c r="AQ39" s="27">
        <v>0</v>
      </c>
      <c r="AR39" s="27">
        <f>Tabla2[[#This Row],[MONTO TOTAL        (ejercido)]]</f>
        <v>0</v>
      </c>
      <c r="AS39" s="27">
        <v>0</v>
      </c>
      <c r="AT39" s="27">
        <v>0</v>
      </c>
      <c r="AU39" s="27">
        <f>Tabla2[[#This Row],[MONTO TOTAL        (ejercido)]]</f>
        <v>0</v>
      </c>
      <c r="AV39" s="27">
        <v>0</v>
      </c>
      <c r="AW39" s="27">
        <v>0</v>
      </c>
      <c r="AX39" s="27">
        <f>Tabla2[[#This Row],[MONTO TOTAL         (pagado)]]</f>
        <v>0</v>
      </c>
      <c r="AY39" s="27">
        <f>Tabla2[[#This Row],[INGRESOS DE FUENTE LOCAL       (comprometido)]]</f>
        <v>0</v>
      </c>
      <c r="AZ39" s="27">
        <f>Tabla2[[#This Row],[PARTICIPACIONES (comprometido)]]</f>
        <v>0</v>
      </c>
      <c r="BA39" s="27"/>
      <c r="BB39" s="27">
        <f>Tabla2[[#This Row],[APORTACIONES (comprometido)]]-Tabla2[[#This Row],[MONTO TOTAL         (pagado)]]</f>
        <v>0</v>
      </c>
      <c r="BC39" s="27">
        <f>Tabla2[[#This Row],[RECURSOS ESTATALES (comprometido)]]</f>
        <v>0</v>
      </c>
      <c r="BD39" s="27"/>
      <c r="BE39" s="27">
        <f>Tabla3[[#This Row],[MONTO TOTAL       (por ejercer)]]</f>
        <v>0</v>
      </c>
      <c r="BF39" s="27">
        <v>0</v>
      </c>
      <c r="BG39" s="27">
        <v>0</v>
      </c>
    </row>
    <row r="40" spans="1:59" ht="96.75" customHeight="1" x14ac:dyDescent="0.25">
      <c r="A40" s="32" t="s">
        <v>202</v>
      </c>
      <c r="B40" s="33" t="s">
        <v>203</v>
      </c>
      <c r="C40" s="34" t="s">
        <v>72</v>
      </c>
      <c r="D40" s="34" t="s">
        <v>113</v>
      </c>
      <c r="E40" s="34" t="s">
        <v>105</v>
      </c>
      <c r="F40" s="34" t="s">
        <v>75</v>
      </c>
      <c r="G40" s="34" t="s">
        <v>204</v>
      </c>
      <c r="H40" s="33" t="s">
        <v>190</v>
      </c>
      <c r="I40" s="33" t="s">
        <v>78</v>
      </c>
      <c r="J40" s="33" t="s">
        <v>79</v>
      </c>
      <c r="K40" s="35" t="s">
        <v>205</v>
      </c>
      <c r="L40" s="36" t="s">
        <v>80</v>
      </c>
      <c r="M40" s="37" t="s">
        <v>206</v>
      </c>
      <c r="N40" s="36" t="s">
        <v>82</v>
      </c>
      <c r="O40" s="33" t="s">
        <v>83</v>
      </c>
      <c r="P40" s="40">
        <v>2126733.21</v>
      </c>
      <c r="Q40" s="39">
        <v>0</v>
      </c>
      <c r="R40" s="39">
        <v>0</v>
      </c>
      <c r="S40" s="40">
        <v>2126733.21</v>
      </c>
      <c r="T40" s="39">
        <v>0</v>
      </c>
      <c r="U40" s="39">
        <v>0</v>
      </c>
      <c r="V40" s="39">
        <v>0</v>
      </c>
      <c r="W40" s="40"/>
      <c r="X40" s="39">
        <v>0</v>
      </c>
      <c r="Y40" s="39">
        <v>0</v>
      </c>
      <c r="Z40" s="40"/>
      <c r="AA40" s="39">
        <v>0</v>
      </c>
      <c r="AB40" s="39">
        <v>0</v>
      </c>
      <c r="AC40" s="17">
        <f>Tabla2[[#This Row],[MONTO TOTAL (aprobado) ]]</f>
        <v>2126733.21</v>
      </c>
      <c r="AD40" s="39">
        <v>0</v>
      </c>
      <c r="AE40" s="39">
        <v>0</v>
      </c>
      <c r="AF40" s="39">
        <f>Tabla2[[#This Row],[APORTACIONES (aprobado)]]</f>
        <v>2126733.21</v>
      </c>
      <c r="AG40" s="39">
        <v>0</v>
      </c>
      <c r="AH40" s="39">
        <v>0</v>
      </c>
      <c r="AI40" s="40">
        <v>2126732.6</v>
      </c>
      <c r="AJ40" s="39">
        <v>0</v>
      </c>
      <c r="AK40" s="39">
        <v>0</v>
      </c>
      <c r="AL40" s="13">
        <f>Tabla2[[#This Row],[MONTO TOTAL      (devengado)]]</f>
        <v>2126732.6</v>
      </c>
      <c r="AM40" s="13">
        <v>0</v>
      </c>
      <c r="AN40" s="13">
        <v>0</v>
      </c>
      <c r="AO40" s="17">
        <f>Tabla2[[#This Row],[MONTO TOTAL      (devengado)]]</f>
        <v>2126732.6</v>
      </c>
      <c r="AP40" s="13">
        <v>0</v>
      </c>
      <c r="AQ40" s="13">
        <v>0</v>
      </c>
      <c r="AR40" s="13">
        <f>Tabla2[[#This Row],[MONTO TOTAL        (ejercido)]]</f>
        <v>2126732.6</v>
      </c>
      <c r="AS40" s="13">
        <v>0</v>
      </c>
      <c r="AT40" s="13">
        <v>0</v>
      </c>
      <c r="AU40" s="13">
        <f>Tabla2[[#This Row],[MONTO TOTAL        (ejercido)]]</f>
        <v>2126732.6</v>
      </c>
      <c r="AV40" s="13">
        <v>0</v>
      </c>
      <c r="AW40" s="13">
        <v>0</v>
      </c>
      <c r="AX40" s="13">
        <f>Tabla2[[#This Row],[MONTO TOTAL         (pagado)]]</f>
        <v>2126732.6</v>
      </c>
      <c r="AY40" s="13">
        <f>Tabla2[[#This Row],[INGRESOS DE FUENTE LOCAL       (comprometido)]]</f>
        <v>0</v>
      </c>
      <c r="AZ40" s="13">
        <f>Tabla2[[#This Row],[PARTICIPACIONES (comprometido)]]</f>
        <v>0</v>
      </c>
      <c r="BA40" s="13"/>
      <c r="BB40" s="13">
        <f>Tabla2[[#This Row],[APORTACIONES (comprometido)]]-Tabla2[[#This Row],[MONTO TOTAL         (pagado)]]</f>
        <v>0.60999999986961484</v>
      </c>
      <c r="BC40" s="13">
        <f>Tabla2[[#This Row],[RECURSOS ESTATALES (comprometido)]]</f>
        <v>0</v>
      </c>
      <c r="BD40" s="13"/>
      <c r="BE40" s="13">
        <f>Tabla3[[#This Row],[MONTO TOTAL       (por ejercer)]]</f>
        <v>0.60999999986961484</v>
      </c>
      <c r="BF40" s="39">
        <v>0</v>
      </c>
      <c r="BG40" s="39">
        <v>0</v>
      </c>
    </row>
    <row r="41" spans="1:59" ht="95.25" customHeight="1" x14ac:dyDescent="0.25">
      <c r="A41" s="74" t="s">
        <v>207</v>
      </c>
      <c r="B41" s="75" t="s">
        <v>208</v>
      </c>
      <c r="C41" s="56" t="s">
        <v>72</v>
      </c>
      <c r="D41" s="56" t="s">
        <v>209</v>
      </c>
      <c r="E41" s="56" t="s">
        <v>74</v>
      </c>
      <c r="F41" s="56" t="s">
        <v>75</v>
      </c>
      <c r="G41" s="56" t="s">
        <v>210</v>
      </c>
      <c r="H41" s="55" t="s">
        <v>190</v>
      </c>
      <c r="I41" s="55" t="s">
        <v>78</v>
      </c>
      <c r="J41" s="55" t="s">
        <v>79</v>
      </c>
      <c r="K41" s="59">
        <v>61605</v>
      </c>
      <c r="L41" s="58" t="s">
        <v>80</v>
      </c>
      <c r="M41" s="59" t="s">
        <v>201</v>
      </c>
      <c r="N41" s="58" t="s">
        <v>82</v>
      </c>
      <c r="O41" s="55" t="s">
        <v>83</v>
      </c>
      <c r="P41" s="60">
        <v>1600000</v>
      </c>
      <c r="Q41" s="27">
        <v>0</v>
      </c>
      <c r="R41" s="27">
        <v>0</v>
      </c>
      <c r="S41" s="60">
        <v>1600000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8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f>Tabla2[[#This Row],[MONTO TOTAL      (devengado)]]</f>
        <v>0</v>
      </c>
      <c r="AM41" s="27">
        <v>0</v>
      </c>
      <c r="AN41" s="27">
        <v>0</v>
      </c>
      <c r="AO41" s="28">
        <f>Tabla2[[#This Row],[MONTO TOTAL      (devengado)]]</f>
        <v>0</v>
      </c>
      <c r="AP41" s="27">
        <v>0</v>
      </c>
      <c r="AQ41" s="27">
        <v>0</v>
      </c>
      <c r="AR41" s="27">
        <f>Tabla2[[#This Row],[MONTO TOTAL        (ejercido)]]</f>
        <v>0</v>
      </c>
      <c r="AS41" s="27">
        <v>0</v>
      </c>
      <c r="AT41" s="27">
        <v>0</v>
      </c>
      <c r="AU41" s="27">
        <f>Tabla2[[#This Row],[MONTO TOTAL        (ejercido)]]</f>
        <v>0</v>
      </c>
      <c r="AV41" s="27">
        <v>0</v>
      </c>
      <c r="AW41" s="27">
        <v>0</v>
      </c>
      <c r="AX41" s="27">
        <f>Tabla2[[#This Row],[MONTO TOTAL         (pagado)]]</f>
        <v>0</v>
      </c>
      <c r="AY41" s="27">
        <f>Tabla2[[#This Row],[INGRESOS DE FUENTE LOCAL       (comprometido)]]</f>
        <v>0</v>
      </c>
      <c r="AZ41" s="27">
        <f>Tabla2[[#This Row],[PARTICIPACIONES (comprometido)]]</f>
        <v>0</v>
      </c>
      <c r="BA41" s="27"/>
      <c r="BB41" s="27">
        <f>Tabla2[[#This Row],[APORTACIONES (comprometido)]]-Tabla2[[#This Row],[MONTO TOTAL         (pagado)]]</f>
        <v>0</v>
      </c>
      <c r="BC41" s="27">
        <f>Tabla2[[#This Row],[RECURSOS ESTATALES (comprometido)]]</f>
        <v>0</v>
      </c>
      <c r="BD41" s="27"/>
      <c r="BE41" s="27">
        <f>Tabla3[[#This Row],[MONTO TOTAL       (por ejercer)]]</f>
        <v>0</v>
      </c>
      <c r="BF41" s="27">
        <v>0</v>
      </c>
      <c r="BG41" s="27">
        <v>0</v>
      </c>
    </row>
    <row r="42" spans="1:59" ht="102" customHeight="1" x14ac:dyDescent="0.25">
      <c r="A42" s="74" t="s">
        <v>211</v>
      </c>
      <c r="B42" s="75" t="s">
        <v>212</v>
      </c>
      <c r="C42" s="56" t="s">
        <v>72</v>
      </c>
      <c r="D42" s="56" t="s">
        <v>72</v>
      </c>
      <c r="E42" s="56" t="s">
        <v>74</v>
      </c>
      <c r="F42" s="56" t="s">
        <v>75</v>
      </c>
      <c r="G42" s="56" t="s">
        <v>213</v>
      </c>
      <c r="H42" s="55" t="s">
        <v>214</v>
      </c>
      <c r="I42" s="55" t="s">
        <v>78</v>
      </c>
      <c r="J42" s="55" t="s">
        <v>79</v>
      </c>
      <c r="K42" s="59">
        <v>61605</v>
      </c>
      <c r="L42" s="58" t="s">
        <v>80</v>
      </c>
      <c r="M42" s="59" t="s">
        <v>201</v>
      </c>
      <c r="N42" s="58" t="s">
        <v>82</v>
      </c>
      <c r="O42" s="55" t="s">
        <v>83</v>
      </c>
      <c r="P42" s="60">
        <v>2980961.87</v>
      </c>
      <c r="Q42" s="27">
        <v>0</v>
      </c>
      <c r="R42" s="27">
        <v>0</v>
      </c>
      <c r="S42" s="60">
        <v>2980961.87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8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f>Tabla2[[#This Row],[MONTO TOTAL      (devengado)]]</f>
        <v>0</v>
      </c>
      <c r="AM42" s="27">
        <v>0</v>
      </c>
      <c r="AN42" s="27">
        <v>0</v>
      </c>
      <c r="AO42" s="28">
        <f>Tabla2[[#This Row],[MONTO TOTAL      (devengado)]]</f>
        <v>0</v>
      </c>
      <c r="AP42" s="27">
        <v>0</v>
      </c>
      <c r="AQ42" s="27">
        <v>0</v>
      </c>
      <c r="AR42" s="27">
        <f>Tabla2[[#This Row],[MONTO TOTAL        (ejercido)]]</f>
        <v>0</v>
      </c>
      <c r="AS42" s="27">
        <v>0</v>
      </c>
      <c r="AT42" s="27">
        <v>0</v>
      </c>
      <c r="AU42" s="27">
        <f>Tabla2[[#This Row],[MONTO TOTAL        (ejercido)]]</f>
        <v>0</v>
      </c>
      <c r="AV42" s="27">
        <v>0</v>
      </c>
      <c r="AW42" s="27">
        <v>0</v>
      </c>
      <c r="AX42" s="27">
        <f>Tabla2[[#This Row],[MONTO TOTAL         (pagado)]]</f>
        <v>0</v>
      </c>
      <c r="AY42" s="27">
        <f>Tabla2[[#This Row],[INGRESOS DE FUENTE LOCAL       (comprometido)]]</f>
        <v>0</v>
      </c>
      <c r="AZ42" s="27">
        <f>Tabla2[[#This Row],[PARTICIPACIONES (comprometido)]]</f>
        <v>0</v>
      </c>
      <c r="BA42" s="27"/>
      <c r="BB42" s="27">
        <f>Tabla2[[#This Row],[APORTACIONES (comprometido)]]-Tabla2[[#This Row],[MONTO TOTAL         (pagado)]]</f>
        <v>0</v>
      </c>
      <c r="BC42" s="27">
        <f>Tabla2[[#This Row],[RECURSOS ESTATALES (comprometido)]]</f>
        <v>0</v>
      </c>
      <c r="BD42" s="27"/>
      <c r="BE42" s="27">
        <f>Tabla3[[#This Row],[MONTO TOTAL       (por ejercer)]]</f>
        <v>0</v>
      </c>
      <c r="BF42" s="27">
        <v>0</v>
      </c>
      <c r="BG42" s="27">
        <v>0</v>
      </c>
    </row>
    <row r="43" spans="1:59" ht="97.5" customHeight="1" x14ac:dyDescent="0.25">
      <c r="A43" s="76" t="s">
        <v>215</v>
      </c>
      <c r="B43" s="77" t="s">
        <v>216</v>
      </c>
      <c r="C43" s="9" t="s">
        <v>72</v>
      </c>
      <c r="D43" s="9" t="s">
        <v>217</v>
      </c>
      <c r="E43" s="9" t="s">
        <v>74</v>
      </c>
      <c r="F43" s="9" t="s">
        <v>75</v>
      </c>
      <c r="G43" s="9" t="s">
        <v>218</v>
      </c>
      <c r="H43" s="8" t="s">
        <v>119</v>
      </c>
      <c r="I43" s="8" t="s">
        <v>78</v>
      </c>
      <c r="J43" s="8" t="s">
        <v>79</v>
      </c>
      <c r="K43" s="10">
        <v>61605</v>
      </c>
      <c r="L43" s="11" t="s">
        <v>80</v>
      </c>
      <c r="M43" s="10" t="s">
        <v>201</v>
      </c>
      <c r="N43" s="11" t="s">
        <v>82</v>
      </c>
      <c r="O43" s="8" t="s">
        <v>83</v>
      </c>
      <c r="P43" s="12">
        <v>1515404</v>
      </c>
      <c r="Q43" s="13">
        <v>0</v>
      </c>
      <c r="R43" s="13">
        <v>0</v>
      </c>
      <c r="S43" s="12">
        <v>1515404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7">
        <v>1819904</v>
      </c>
      <c r="AD43" s="13">
        <v>0</v>
      </c>
      <c r="AE43" s="13">
        <v>0</v>
      </c>
      <c r="AF43" s="13">
        <f>Tabla2[[#This Row],[MONTO TOTAL (comprometido)]]</f>
        <v>1819904</v>
      </c>
      <c r="AG43" s="13">
        <v>0</v>
      </c>
      <c r="AH43" s="13">
        <v>0</v>
      </c>
      <c r="AI43" s="13">
        <f>Tabla2[[#This Row],[MONTO TOTAL (comprometido)]]</f>
        <v>1819904</v>
      </c>
      <c r="AJ43" s="13">
        <v>0</v>
      </c>
      <c r="AK43" s="13">
        <v>0</v>
      </c>
      <c r="AL43" s="13">
        <f>Tabla2[[#This Row],[MONTO TOTAL      (devengado)]]</f>
        <v>1819904</v>
      </c>
      <c r="AM43" s="13">
        <v>0</v>
      </c>
      <c r="AN43" s="13">
        <v>0</v>
      </c>
      <c r="AO43" s="17">
        <f>Tabla2[[#This Row],[MONTO TOTAL      (devengado)]]</f>
        <v>1819904</v>
      </c>
      <c r="AP43" s="13">
        <v>0</v>
      </c>
      <c r="AQ43" s="13">
        <v>0</v>
      </c>
      <c r="AR43" s="13">
        <f>Tabla2[[#This Row],[MONTO TOTAL        (ejercido)]]</f>
        <v>1819904</v>
      </c>
      <c r="AS43" s="13">
        <v>0</v>
      </c>
      <c r="AT43" s="13">
        <v>0</v>
      </c>
      <c r="AU43" s="13">
        <f>Tabla2[[#This Row],[MONTO TOTAL        (ejercido)]]</f>
        <v>1819904</v>
      </c>
      <c r="AV43" s="13">
        <v>0</v>
      </c>
      <c r="AW43" s="13">
        <v>0</v>
      </c>
      <c r="AX43" s="13">
        <f>Tabla2[[#This Row],[MONTO TOTAL         (pagado)]]</f>
        <v>1819904</v>
      </c>
      <c r="AY43" s="13">
        <f>Tabla2[[#This Row],[INGRESOS DE FUENTE LOCAL       (comprometido)]]</f>
        <v>0</v>
      </c>
      <c r="AZ43" s="13">
        <f>Tabla2[[#This Row],[PARTICIPACIONES (comprometido)]]</f>
        <v>0</v>
      </c>
      <c r="BA43" s="13"/>
      <c r="BB43" s="13">
        <f>Tabla2[[#This Row],[APORTACIONES (comprometido)]]-Tabla2[[#This Row],[MONTO TOTAL         (pagado)]]</f>
        <v>0</v>
      </c>
      <c r="BC43" s="13">
        <f>Tabla2[[#This Row],[RECURSOS ESTATALES (comprometido)]]</f>
        <v>0</v>
      </c>
      <c r="BD43" s="13"/>
      <c r="BE43" s="13">
        <f>Tabla3[[#This Row],[MONTO TOTAL       (por ejercer)]]</f>
        <v>0</v>
      </c>
      <c r="BF43" s="13">
        <v>0</v>
      </c>
      <c r="BG43" s="13">
        <v>0</v>
      </c>
    </row>
    <row r="44" spans="1:59" x14ac:dyDescent="0.25">
      <c r="A44" s="76"/>
      <c r="B44" s="77"/>
      <c r="C44" s="9"/>
      <c r="D44" s="9"/>
      <c r="E44" s="9"/>
      <c r="F44" s="9"/>
      <c r="G44" s="9"/>
      <c r="H44" s="8"/>
      <c r="I44" s="8"/>
      <c r="J44" s="8"/>
      <c r="K44" s="10"/>
      <c r="L44" s="11"/>
      <c r="M44" s="16"/>
      <c r="N44" s="11"/>
      <c r="O44" s="8"/>
      <c r="P44" s="12"/>
      <c r="Q44" s="13"/>
      <c r="R44" s="13"/>
      <c r="S44" s="12"/>
      <c r="T44" s="13"/>
      <c r="U44" s="13"/>
      <c r="V44" s="13"/>
      <c r="W44" s="13"/>
      <c r="X44" s="13"/>
      <c r="Y44" s="13"/>
      <c r="Z44" s="13"/>
      <c r="AA44" s="13"/>
      <c r="AB44" s="13"/>
      <c r="AC44" s="17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7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</row>
    <row r="45" spans="1:59" ht="102.75" customHeight="1" x14ac:dyDescent="0.25">
      <c r="A45" s="54" t="s">
        <v>219</v>
      </c>
      <c r="B45" s="55" t="s">
        <v>220</v>
      </c>
      <c r="C45" s="56" t="s">
        <v>72</v>
      </c>
      <c r="D45" s="56" t="s">
        <v>113</v>
      </c>
      <c r="E45" s="56" t="s">
        <v>74</v>
      </c>
      <c r="F45" s="56" t="s">
        <v>75</v>
      </c>
      <c r="G45" s="56" t="s">
        <v>221</v>
      </c>
      <c r="H45" s="55" t="s">
        <v>172</v>
      </c>
      <c r="I45" s="55" t="s">
        <v>78</v>
      </c>
      <c r="J45" s="55" t="s">
        <v>79</v>
      </c>
      <c r="K45" s="59">
        <v>61605</v>
      </c>
      <c r="L45" s="58" t="s">
        <v>80</v>
      </c>
      <c r="M45" s="59" t="s">
        <v>201</v>
      </c>
      <c r="N45" s="58" t="s">
        <v>82</v>
      </c>
      <c r="O45" s="55" t="s">
        <v>83</v>
      </c>
      <c r="P45" s="60">
        <v>2959740</v>
      </c>
      <c r="Q45" s="27">
        <v>0</v>
      </c>
      <c r="R45" s="27">
        <v>0</v>
      </c>
      <c r="S45" s="60">
        <v>2959740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8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f>Tabla2[[#This Row],[MONTO TOTAL      (devengado)]]</f>
        <v>0</v>
      </c>
      <c r="AM45" s="27">
        <v>0</v>
      </c>
      <c r="AN45" s="27">
        <v>0</v>
      </c>
      <c r="AO45" s="28">
        <f>Tabla2[[#This Row],[MONTO TOTAL      (devengado)]]</f>
        <v>0</v>
      </c>
      <c r="AP45" s="27">
        <v>0</v>
      </c>
      <c r="AQ45" s="27">
        <v>0</v>
      </c>
      <c r="AR45" s="27">
        <f>Tabla2[[#This Row],[MONTO TOTAL        (ejercido)]]</f>
        <v>0</v>
      </c>
      <c r="AS45" s="27">
        <v>0</v>
      </c>
      <c r="AT45" s="27">
        <v>0</v>
      </c>
      <c r="AU45" s="27">
        <f>Tabla2[[#This Row],[MONTO TOTAL        (ejercido)]]</f>
        <v>0</v>
      </c>
      <c r="AV45" s="27">
        <v>0</v>
      </c>
      <c r="AW45" s="27">
        <v>0</v>
      </c>
      <c r="AX45" s="27">
        <f>Tabla2[[#This Row],[MONTO TOTAL         (pagado)]]</f>
        <v>0</v>
      </c>
      <c r="AY45" s="27">
        <f>Tabla2[[#This Row],[INGRESOS DE FUENTE LOCAL       (comprometido)]]</f>
        <v>0</v>
      </c>
      <c r="AZ45" s="27">
        <f>Tabla2[[#This Row],[PARTICIPACIONES (comprometido)]]</f>
        <v>0</v>
      </c>
      <c r="BA45" s="27"/>
      <c r="BB45" s="27">
        <f>Tabla2[[#This Row],[APORTACIONES (comprometido)]]-Tabla2[[#This Row],[MONTO TOTAL         (pagado)]]</f>
        <v>0</v>
      </c>
      <c r="BC45" s="27">
        <f>Tabla2[[#This Row],[RECURSOS ESTATALES (comprometido)]]</f>
        <v>0</v>
      </c>
      <c r="BD45" s="27"/>
      <c r="BE45" s="27">
        <f>Tabla3[[#This Row],[MONTO TOTAL       (por ejercer)]]</f>
        <v>0</v>
      </c>
      <c r="BF45" s="27">
        <v>0</v>
      </c>
      <c r="BG45" s="27">
        <v>0</v>
      </c>
    </row>
    <row r="46" spans="1:59" ht="103.5" customHeight="1" x14ac:dyDescent="0.25">
      <c r="A46" s="33" t="s">
        <v>222</v>
      </c>
      <c r="B46" s="33" t="s">
        <v>223</v>
      </c>
      <c r="C46" s="34" t="s">
        <v>72</v>
      </c>
      <c r="D46" s="34" t="s">
        <v>104</v>
      </c>
      <c r="E46" s="34" t="s">
        <v>126</v>
      </c>
      <c r="F46" s="34" t="s">
        <v>75</v>
      </c>
      <c r="G46" s="34" t="s">
        <v>224</v>
      </c>
      <c r="H46" s="33" t="s">
        <v>77</v>
      </c>
      <c r="I46" s="33" t="s">
        <v>78</v>
      </c>
      <c r="J46" s="33" t="s">
        <v>79</v>
      </c>
      <c r="K46" s="43" t="s">
        <v>205</v>
      </c>
      <c r="L46" s="36" t="s">
        <v>80</v>
      </c>
      <c r="M46" s="37" t="s">
        <v>206</v>
      </c>
      <c r="N46" s="36" t="s">
        <v>82</v>
      </c>
      <c r="O46" s="33" t="s">
        <v>110</v>
      </c>
      <c r="P46" s="38">
        <v>4985424.53</v>
      </c>
      <c r="Q46" s="39">
        <v>0</v>
      </c>
      <c r="R46" s="39">
        <v>0</v>
      </c>
      <c r="S46" s="38">
        <v>4985424.53</v>
      </c>
      <c r="T46" s="39">
        <v>0</v>
      </c>
      <c r="U46" s="39">
        <v>0</v>
      </c>
      <c r="V46" s="39">
        <v>0</v>
      </c>
      <c r="W46" s="40"/>
      <c r="X46" s="39">
        <v>0</v>
      </c>
      <c r="Y46" s="39">
        <v>0</v>
      </c>
      <c r="Z46" s="40"/>
      <c r="AA46" s="39">
        <v>0</v>
      </c>
      <c r="AB46" s="39">
        <v>0</v>
      </c>
      <c r="AC46" s="17">
        <v>4985424.6399999997</v>
      </c>
      <c r="AD46" s="39">
        <v>0</v>
      </c>
      <c r="AE46" s="39">
        <v>0</v>
      </c>
      <c r="AF46" s="39">
        <f>Tabla2[[#This Row],[APORTACIONES (aprobado)]]</f>
        <v>4985424.53</v>
      </c>
      <c r="AG46" s="39">
        <v>0</v>
      </c>
      <c r="AH46" s="39">
        <v>0</v>
      </c>
      <c r="AI46" s="39">
        <f>Tabla2[[#This Row],[APORTACIONES (aprobado)]]</f>
        <v>4985424.53</v>
      </c>
      <c r="AJ46" s="39">
        <v>0</v>
      </c>
      <c r="AK46" s="39">
        <v>0</v>
      </c>
      <c r="AL46" s="13">
        <f>Tabla2[[#This Row],[MONTO TOTAL      (devengado)]]</f>
        <v>4985424.53</v>
      </c>
      <c r="AM46" s="13">
        <v>0</v>
      </c>
      <c r="AN46" s="13">
        <v>0</v>
      </c>
      <c r="AO46" s="17">
        <f>Tabla2[[#This Row],[MONTO TOTAL      (devengado)]]</f>
        <v>4985424.53</v>
      </c>
      <c r="AP46" s="13">
        <v>0</v>
      </c>
      <c r="AQ46" s="13">
        <v>0</v>
      </c>
      <c r="AR46" s="13">
        <f>Tabla2[[#This Row],[MONTO TOTAL        (ejercido)]]</f>
        <v>4985424.53</v>
      </c>
      <c r="AS46" s="13">
        <v>0</v>
      </c>
      <c r="AT46" s="13">
        <v>0</v>
      </c>
      <c r="AU46" s="13">
        <f>Tabla2[[#This Row],[MONTO TOTAL        (ejercido)]]</f>
        <v>4985424.53</v>
      </c>
      <c r="AV46" s="13">
        <v>0</v>
      </c>
      <c r="AW46" s="13">
        <v>0</v>
      </c>
      <c r="AX46" s="13">
        <f>Tabla2[[#This Row],[MONTO TOTAL         (pagado)]]</f>
        <v>4985424.53</v>
      </c>
      <c r="AY46" s="13">
        <f>Tabla2[[#This Row],[INGRESOS DE FUENTE LOCAL       (comprometido)]]</f>
        <v>0</v>
      </c>
      <c r="AZ46" s="13">
        <f>Tabla2[[#This Row],[PARTICIPACIONES (comprometido)]]</f>
        <v>0</v>
      </c>
      <c r="BA46" s="13"/>
      <c r="BB46" s="13">
        <f>Tabla2[[#This Row],[APORTACIONES (comprometido)]]-Tabla2[[#This Row],[MONTO TOTAL         (pagado)]]</f>
        <v>0</v>
      </c>
      <c r="BC46" s="13">
        <f>Tabla2[[#This Row],[RECURSOS ESTATALES (comprometido)]]</f>
        <v>0</v>
      </c>
      <c r="BD46" s="13"/>
      <c r="BE46" s="13">
        <f>Tabla3[[#This Row],[MONTO TOTAL       (por ejercer)]]</f>
        <v>0</v>
      </c>
      <c r="BF46" s="39">
        <v>0</v>
      </c>
      <c r="BG46" s="39">
        <v>0</v>
      </c>
    </row>
    <row r="47" spans="1:59" x14ac:dyDescent="0.25">
      <c r="A47" s="45"/>
      <c r="B47" s="46"/>
      <c r="C47" s="47"/>
      <c r="D47" s="47"/>
      <c r="E47" s="47"/>
      <c r="F47" s="47"/>
      <c r="G47" s="47"/>
      <c r="H47" s="48"/>
      <c r="I47" s="48"/>
      <c r="J47" s="48"/>
      <c r="K47" s="49"/>
      <c r="L47" s="50"/>
      <c r="M47" s="49"/>
      <c r="N47" s="50"/>
      <c r="O47" s="50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17"/>
      <c r="AD47" s="51"/>
      <c r="AE47" s="51"/>
      <c r="AF47" s="52"/>
      <c r="AG47" s="51"/>
      <c r="AH47" s="51"/>
      <c r="AI47" s="51"/>
      <c r="AJ47" s="51"/>
      <c r="AK47" s="51"/>
      <c r="AL47" s="51"/>
      <c r="AM47" s="51"/>
      <c r="AN47" s="51"/>
      <c r="AO47" s="78"/>
      <c r="AP47" s="51"/>
      <c r="AQ47" s="51"/>
      <c r="AR47" s="51"/>
      <c r="AS47" s="51"/>
      <c r="AT47" s="51"/>
      <c r="AU47" s="51"/>
      <c r="AV47" s="79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</row>
    <row r="48" spans="1:59" ht="108" customHeight="1" x14ac:dyDescent="0.25">
      <c r="A48" s="76" t="s">
        <v>225</v>
      </c>
      <c r="B48" s="77" t="s">
        <v>226</v>
      </c>
      <c r="C48" s="9" t="s">
        <v>72</v>
      </c>
      <c r="D48" s="9" t="s">
        <v>227</v>
      </c>
      <c r="E48" s="9" t="s">
        <v>74</v>
      </c>
      <c r="F48" s="9" t="s">
        <v>75</v>
      </c>
      <c r="G48" s="9" t="s">
        <v>228</v>
      </c>
      <c r="H48" s="8" t="s">
        <v>229</v>
      </c>
      <c r="I48" s="8" t="s">
        <v>78</v>
      </c>
      <c r="J48" s="8" t="s">
        <v>79</v>
      </c>
      <c r="K48" s="10">
        <v>61201</v>
      </c>
      <c r="L48" s="11" t="s">
        <v>80</v>
      </c>
      <c r="M48" s="10" t="s">
        <v>230</v>
      </c>
      <c r="N48" s="11" t="s">
        <v>82</v>
      </c>
      <c r="O48" s="8" t="s">
        <v>83</v>
      </c>
      <c r="P48" s="12">
        <v>95409.9</v>
      </c>
      <c r="Q48" s="13">
        <v>0</v>
      </c>
      <c r="R48" s="13">
        <v>0</v>
      </c>
      <c r="S48" s="12">
        <v>95409.9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7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7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</row>
    <row r="49" spans="1:59" ht="101.25" customHeight="1" x14ac:dyDescent="0.25">
      <c r="A49" s="76" t="s">
        <v>231</v>
      </c>
      <c r="B49" s="77" t="s">
        <v>232</v>
      </c>
      <c r="C49" s="9" t="s">
        <v>72</v>
      </c>
      <c r="D49" s="9" t="s">
        <v>227</v>
      </c>
      <c r="E49" s="9" t="s">
        <v>74</v>
      </c>
      <c r="F49" s="9" t="s">
        <v>75</v>
      </c>
      <c r="G49" s="9" t="s">
        <v>233</v>
      </c>
      <c r="H49" s="8" t="s">
        <v>78</v>
      </c>
      <c r="I49" s="8" t="s">
        <v>78</v>
      </c>
      <c r="J49" s="8" t="s">
        <v>79</v>
      </c>
      <c r="K49" s="10">
        <v>61204</v>
      </c>
      <c r="L49" s="11" t="s">
        <v>80</v>
      </c>
      <c r="M49" s="16" t="s">
        <v>234</v>
      </c>
      <c r="N49" s="11" t="s">
        <v>82</v>
      </c>
      <c r="O49" s="8" t="s">
        <v>83</v>
      </c>
      <c r="P49" s="12">
        <v>650000</v>
      </c>
      <c r="Q49" s="13">
        <v>0</v>
      </c>
      <c r="R49" s="13">
        <v>0</v>
      </c>
      <c r="S49" s="12">
        <v>650000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7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7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</row>
    <row r="50" spans="1:59" ht="107.25" customHeight="1" x14ac:dyDescent="0.25">
      <c r="A50" s="76" t="s">
        <v>235</v>
      </c>
      <c r="B50" s="77" t="s">
        <v>236</v>
      </c>
      <c r="C50" s="9" t="s">
        <v>72</v>
      </c>
      <c r="D50" s="9" t="s">
        <v>156</v>
      </c>
      <c r="E50" s="9" t="s">
        <v>74</v>
      </c>
      <c r="F50" s="9" t="s">
        <v>75</v>
      </c>
      <c r="G50" s="9" t="s">
        <v>237</v>
      </c>
      <c r="H50" s="8" t="s">
        <v>238</v>
      </c>
      <c r="I50" s="8" t="s">
        <v>78</v>
      </c>
      <c r="J50" s="8" t="s">
        <v>79</v>
      </c>
      <c r="K50" s="10">
        <v>61202</v>
      </c>
      <c r="L50" s="11" t="s">
        <v>80</v>
      </c>
      <c r="M50" s="10" t="s">
        <v>239</v>
      </c>
      <c r="N50" s="11" t="s">
        <v>82</v>
      </c>
      <c r="O50" s="8" t="s">
        <v>83</v>
      </c>
      <c r="P50" s="12">
        <v>650000</v>
      </c>
      <c r="Q50" s="13">
        <v>0</v>
      </c>
      <c r="R50" s="13">
        <v>0</v>
      </c>
      <c r="S50" s="12">
        <v>650000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7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7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</row>
    <row r="51" spans="1:59" ht="99.75" customHeight="1" x14ac:dyDescent="0.25">
      <c r="A51" s="76" t="s">
        <v>240</v>
      </c>
      <c r="B51" s="77" t="s">
        <v>241</v>
      </c>
      <c r="C51" s="9" t="s">
        <v>72</v>
      </c>
      <c r="D51" s="9" t="s">
        <v>156</v>
      </c>
      <c r="E51" s="9" t="s">
        <v>74</v>
      </c>
      <c r="F51" s="9" t="s">
        <v>75</v>
      </c>
      <c r="G51" s="9" t="s">
        <v>237</v>
      </c>
      <c r="H51" s="8" t="s">
        <v>238</v>
      </c>
      <c r="I51" s="8" t="s">
        <v>78</v>
      </c>
      <c r="J51" s="8" t="s">
        <v>79</v>
      </c>
      <c r="K51" s="10">
        <v>61204</v>
      </c>
      <c r="L51" s="11" t="s">
        <v>80</v>
      </c>
      <c r="M51" s="16" t="s">
        <v>242</v>
      </c>
      <c r="N51" s="11" t="s">
        <v>82</v>
      </c>
      <c r="O51" s="8" t="s">
        <v>83</v>
      </c>
      <c r="P51" s="12">
        <v>650000</v>
      </c>
      <c r="Q51" s="13">
        <v>0</v>
      </c>
      <c r="R51" s="13">
        <v>0</v>
      </c>
      <c r="S51" s="12">
        <v>650000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7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7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</row>
    <row r="52" spans="1:59" ht="106.5" customHeight="1" x14ac:dyDescent="0.25">
      <c r="A52" s="76" t="s">
        <v>243</v>
      </c>
      <c r="B52" s="77" t="s">
        <v>244</v>
      </c>
      <c r="C52" s="9" t="s">
        <v>72</v>
      </c>
      <c r="D52" s="9" t="s">
        <v>86</v>
      </c>
      <c r="E52" s="9" t="s">
        <v>74</v>
      </c>
      <c r="F52" s="9" t="s">
        <v>75</v>
      </c>
      <c r="G52" s="9" t="s">
        <v>245</v>
      </c>
      <c r="H52" s="8" t="s">
        <v>101</v>
      </c>
      <c r="I52" s="8" t="s">
        <v>78</v>
      </c>
      <c r="J52" s="8" t="s">
        <v>79</v>
      </c>
      <c r="K52" s="10">
        <v>61202</v>
      </c>
      <c r="L52" s="11" t="s">
        <v>80</v>
      </c>
      <c r="M52" s="10" t="s">
        <v>239</v>
      </c>
      <c r="N52" s="11" t="s">
        <v>82</v>
      </c>
      <c r="O52" s="8" t="s">
        <v>83</v>
      </c>
      <c r="P52" s="12">
        <v>600000</v>
      </c>
      <c r="Q52" s="13">
        <v>0</v>
      </c>
      <c r="R52" s="13">
        <v>0</v>
      </c>
      <c r="S52" s="12">
        <v>600000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7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7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</row>
    <row r="53" spans="1:59" ht="116.25" customHeight="1" x14ac:dyDescent="0.25">
      <c r="A53" s="76" t="s">
        <v>246</v>
      </c>
      <c r="B53" s="77" t="s">
        <v>247</v>
      </c>
      <c r="C53" s="9" t="s">
        <v>72</v>
      </c>
      <c r="D53" s="9" t="s">
        <v>161</v>
      </c>
      <c r="E53" s="9" t="s">
        <v>74</v>
      </c>
      <c r="F53" s="9" t="s">
        <v>75</v>
      </c>
      <c r="G53" s="9" t="s">
        <v>237</v>
      </c>
      <c r="H53" s="8" t="s">
        <v>248</v>
      </c>
      <c r="I53" s="8" t="s">
        <v>78</v>
      </c>
      <c r="J53" s="8" t="s">
        <v>79</v>
      </c>
      <c r="K53" s="10">
        <v>61202</v>
      </c>
      <c r="L53" s="11" t="s">
        <v>80</v>
      </c>
      <c r="M53" s="10" t="s">
        <v>239</v>
      </c>
      <c r="N53" s="11" t="s">
        <v>82</v>
      </c>
      <c r="O53" s="8" t="s">
        <v>83</v>
      </c>
      <c r="P53" s="12">
        <v>603111.9</v>
      </c>
      <c r="Q53" s="13">
        <v>0</v>
      </c>
      <c r="R53" s="13">
        <v>0</v>
      </c>
      <c r="S53" s="12">
        <v>603111.9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7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7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</row>
    <row r="54" spans="1:59" ht="114.75" customHeight="1" x14ac:dyDescent="0.25">
      <c r="A54" s="76" t="s">
        <v>249</v>
      </c>
      <c r="B54" s="77" t="s">
        <v>250</v>
      </c>
      <c r="C54" s="9" t="s">
        <v>72</v>
      </c>
      <c r="D54" s="9" t="s">
        <v>251</v>
      </c>
      <c r="E54" s="9" t="s">
        <v>74</v>
      </c>
      <c r="F54" s="9" t="s">
        <v>75</v>
      </c>
      <c r="G54" s="9" t="s">
        <v>252</v>
      </c>
      <c r="H54" s="8" t="s">
        <v>253</v>
      </c>
      <c r="I54" s="8" t="s">
        <v>78</v>
      </c>
      <c r="J54" s="8" t="s">
        <v>79</v>
      </c>
      <c r="K54" s="10">
        <v>61202</v>
      </c>
      <c r="L54" s="11" t="s">
        <v>80</v>
      </c>
      <c r="M54" s="10" t="s">
        <v>239</v>
      </c>
      <c r="N54" s="11" t="s">
        <v>82</v>
      </c>
      <c r="O54" s="8" t="s">
        <v>83</v>
      </c>
      <c r="P54" s="12">
        <v>500000</v>
      </c>
      <c r="Q54" s="13">
        <v>0</v>
      </c>
      <c r="R54" s="13">
        <v>0</v>
      </c>
      <c r="S54" s="12">
        <v>500000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7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7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</row>
    <row r="55" spans="1:59" x14ac:dyDescent="0.25">
      <c r="A55" s="45"/>
      <c r="B55" s="46"/>
      <c r="C55" s="47"/>
      <c r="D55" s="47"/>
      <c r="E55" s="47"/>
      <c r="F55" s="47"/>
      <c r="G55" s="47"/>
      <c r="H55" s="48"/>
      <c r="I55" s="48"/>
      <c r="J55" s="48"/>
      <c r="K55" s="49"/>
      <c r="L55" s="50"/>
      <c r="M55" s="49"/>
      <c r="N55" s="50"/>
      <c r="O55" s="50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17"/>
      <c r="AD55" s="51"/>
      <c r="AE55" s="51"/>
      <c r="AF55" s="52"/>
      <c r="AG55" s="51"/>
      <c r="AH55" s="51"/>
      <c r="AI55" s="51"/>
      <c r="AJ55" s="51"/>
      <c r="AK55" s="51"/>
      <c r="AL55" s="51"/>
      <c r="AM55" s="51"/>
      <c r="AN55" s="51"/>
      <c r="AO55" s="78"/>
      <c r="AP55" s="51"/>
      <c r="AQ55" s="51"/>
      <c r="AR55" s="51"/>
      <c r="AS55" s="51"/>
      <c r="AT55" s="51"/>
      <c r="AU55" s="51"/>
      <c r="AV55" s="79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</row>
    <row r="56" spans="1:59" ht="99.75" customHeight="1" x14ac:dyDescent="0.25">
      <c r="A56" s="76" t="s">
        <v>254</v>
      </c>
      <c r="B56" s="77" t="s">
        <v>255</v>
      </c>
      <c r="C56" s="9" t="s">
        <v>72</v>
      </c>
      <c r="D56" s="9" t="s">
        <v>72</v>
      </c>
      <c r="E56" s="9" t="s">
        <v>74</v>
      </c>
      <c r="F56" s="9" t="s">
        <v>75</v>
      </c>
      <c r="G56" s="9" t="s">
        <v>256</v>
      </c>
      <c r="H56" s="8" t="s">
        <v>257</v>
      </c>
      <c r="I56" s="8" t="s">
        <v>78</v>
      </c>
      <c r="J56" s="8" t="s">
        <v>79</v>
      </c>
      <c r="K56" s="10">
        <v>61101</v>
      </c>
      <c r="L56" s="11" t="s">
        <v>80</v>
      </c>
      <c r="M56" s="16" t="s">
        <v>258</v>
      </c>
      <c r="N56" s="11" t="s">
        <v>82</v>
      </c>
      <c r="O56" s="8" t="s">
        <v>83</v>
      </c>
      <c r="P56" s="12">
        <v>1470000</v>
      </c>
      <c r="Q56" s="13">
        <v>0</v>
      </c>
      <c r="R56" s="13">
        <v>0</v>
      </c>
      <c r="S56" s="12">
        <v>1470000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7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7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80"/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</row>
    <row r="57" spans="1:59" ht="96" customHeight="1" x14ac:dyDescent="0.25">
      <c r="A57" s="76" t="s">
        <v>259</v>
      </c>
      <c r="B57" s="77" t="s">
        <v>260</v>
      </c>
      <c r="C57" s="9" t="s">
        <v>72</v>
      </c>
      <c r="D57" s="9" t="s">
        <v>113</v>
      </c>
      <c r="E57" s="9" t="s">
        <v>74</v>
      </c>
      <c r="F57" s="9" t="s">
        <v>75</v>
      </c>
      <c r="G57" s="9" t="s">
        <v>261</v>
      </c>
      <c r="H57" s="8" t="s">
        <v>88</v>
      </c>
      <c r="I57" s="8" t="s">
        <v>78</v>
      </c>
      <c r="J57" s="8" t="s">
        <v>79</v>
      </c>
      <c r="K57" s="10">
        <v>61101</v>
      </c>
      <c r="L57" s="11" t="s">
        <v>80</v>
      </c>
      <c r="M57" s="10" t="s">
        <v>258</v>
      </c>
      <c r="N57" s="11" t="s">
        <v>82</v>
      </c>
      <c r="O57" s="8" t="s">
        <v>83</v>
      </c>
      <c r="P57" s="12">
        <v>980000</v>
      </c>
      <c r="Q57" s="13">
        <v>0</v>
      </c>
      <c r="R57" s="13">
        <v>0</v>
      </c>
      <c r="S57" s="12">
        <v>980000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7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7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</row>
    <row r="58" spans="1:59" ht="105" customHeight="1" x14ac:dyDescent="0.25">
      <c r="A58" s="76" t="s">
        <v>262</v>
      </c>
      <c r="B58" s="77" t="s">
        <v>263</v>
      </c>
      <c r="C58" s="9" t="s">
        <v>72</v>
      </c>
      <c r="D58" s="9" t="s">
        <v>86</v>
      </c>
      <c r="E58" s="9" t="s">
        <v>74</v>
      </c>
      <c r="F58" s="9" t="s">
        <v>75</v>
      </c>
      <c r="G58" s="9" t="s">
        <v>264</v>
      </c>
      <c r="H58" s="8" t="s">
        <v>167</v>
      </c>
      <c r="I58" s="8" t="s">
        <v>78</v>
      </c>
      <c r="J58" s="8" t="s">
        <v>79</v>
      </c>
      <c r="K58" s="10">
        <v>61101</v>
      </c>
      <c r="L58" s="11" t="s">
        <v>80</v>
      </c>
      <c r="M58" s="10" t="s">
        <v>258</v>
      </c>
      <c r="N58" s="11" t="s">
        <v>82</v>
      </c>
      <c r="O58" s="8" t="s">
        <v>83</v>
      </c>
      <c r="P58" s="12">
        <v>490000</v>
      </c>
      <c r="Q58" s="13">
        <v>0</v>
      </c>
      <c r="R58" s="13">
        <v>0</v>
      </c>
      <c r="S58" s="12">
        <v>490000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7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7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</row>
    <row r="59" spans="1:59" ht="117.75" customHeight="1" x14ac:dyDescent="0.25">
      <c r="A59" s="76" t="s">
        <v>265</v>
      </c>
      <c r="B59" s="77" t="s">
        <v>266</v>
      </c>
      <c r="C59" s="9" t="s">
        <v>72</v>
      </c>
      <c r="D59" s="9" t="s">
        <v>143</v>
      </c>
      <c r="E59" s="9" t="s">
        <v>74</v>
      </c>
      <c r="F59" s="9" t="s">
        <v>75</v>
      </c>
      <c r="G59" s="9" t="s">
        <v>264</v>
      </c>
      <c r="H59" s="8" t="s">
        <v>167</v>
      </c>
      <c r="I59" s="8" t="s">
        <v>78</v>
      </c>
      <c r="J59" s="8" t="s">
        <v>79</v>
      </c>
      <c r="K59" s="10">
        <v>61101</v>
      </c>
      <c r="L59" s="11" t="s">
        <v>80</v>
      </c>
      <c r="M59" s="10" t="s">
        <v>258</v>
      </c>
      <c r="N59" s="11" t="s">
        <v>82</v>
      </c>
      <c r="O59" s="8" t="s">
        <v>83</v>
      </c>
      <c r="P59" s="12">
        <v>490000</v>
      </c>
      <c r="Q59" s="13">
        <v>0</v>
      </c>
      <c r="R59" s="13">
        <v>0</v>
      </c>
      <c r="S59" s="12">
        <v>490000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7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7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</row>
    <row r="60" spans="1:59" x14ac:dyDescent="0.25">
      <c r="A60" s="81"/>
      <c r="B60" s="81"/>
      <c r="C60" s="9"/>
      <c r="D60" s="9"/>
      <c r="E60" s="9"/>
      <c r="F60" s="9"/>
      <c r="G60" s="9"/>
      <c r="H60" s="8"/>
      <c r="I60" s="8"/>
      <c r="J60" s="8"/>
      <c r="K60" s="9"/>
      <c r="L60" s="11"/>
      <c r="M60" s="9"/>
      <c r="N60" s="82"/>
      <c r="O60" s="82" t="s">
        <v>267</v>
      </c>
      <c r="P60" s="12">
        <f>SUM(P12:P59)</f>
        <v>50477453.189999998</v>
      </c>
      <c r="Q60" s="12">
        <f>SUM(Q26:Q59)</f>
        <v>0</v>
      </c>
      <c r="R60" s="12">
        <f>SUM(R26:R59)</f>
        <v>0</v>
      </c>
      <c r="S60" s="12">
        <f>SUM(S12:S59)</f>
        <v>50477453.189999998</v>
      </c>
      <c r="T60" s="12">
        <f>SUM(T26:T59)</f>
        <v>0</v>
      </c>
      <c r="U60" s="12">
        <f>SUM(U26:U59)</f>
        <v>0</v>
      </c>
      <c r="V60" s="12">
        <f>SUM(V26:V59)</f>
        <v>0</v>
      </c>
      <c r="W60" s="12">
        <f>SUM(W12:W59)</f>
        <v>301298.7</v>
      </c>
      <c r="X60" s="12">
        <f>SUM(X26:X59)</f>
        <v>0</v>
      </c>
      <c r="Y60" s="12">
        <f>SUM(Y26:Y59)</f>
        <v>0</v>
      </c>
      <c r="Z60" s="12">
        <f>SUM(Z12:Z59)</f>
        <v>301298.7</v>
      </c>
      <c r="AA60" s="12">
        <f>SUM(AA26:AA59)</f>
        <v>0</v>
      </c>
      <c r="AB60" s="12">
        <f>SUM(AB26:AB59)</f>
        <v>0</v>
      </c>
      <c r="AC60" s="83">
        <f>SUM(AC12:AC59)</f>
        <v>29958301.930000003</v>
      </c>
      <c r="AD60" s="12">
        <f>SUM(AD26:AD59)</f>
        <v>0</v>
      </c>
      <c r="AE60" s="12">
        <f>SUM(AE26:AE59)</f>
        <v>0</v>
      </c>
      <c r="AF60" s="12">
        <f>SUM(AF12:AF59)</f>
        <v>29958301.820000004</v>
      </c>
      <c r="AG60" s="12">
        <f>SUM(AG26:AG59)</f>
        <v>0</v>
      </c>
      <c r="AH60" s="12">
        <f>SUM(AH26:AH59)</f>
        <v>0</v>
      </c>
      <c r="AI60" s="12">
        <f>SUM(AI12:AI59)</f>
        <v>26763819.230000004</v>
      </c>
      <c r="AJ60" s="12">
        <f>SUM(AJ26:AJ59)</f>
        <v>0</v>
      </c>
      <c r="AK60" s="12">
        <f>SUM(AK26:AK59)</f>
        <v>0</v>
      </c>
      <c r="AL60" s="12">
        <f>SUM(AL12:AL59)</f>
        <v>26763819.230000004</v>
      </c>
      <c r="AM60" s="12">
        <f>SUM(AM26:AM59)</f>
        <v>0</v>
      </c>
      <c r="AN60" s="12">
        <f>SUM(AN26:AN59)</f>
        <v>0</v>
      </c>
      <c r="AO60" s="83">
        <f>SUM(AO12:AO59)</f>
        <v>26763819.230000004</v>
      </c>
      <c r="AP60" s="12">
        <f>SUM(AP26:AP59)</f>
        <v>0</v>
      </c>
      <c r="AQ60" s="12">
        <f>SUM(AQ26:AQ59)</f>
        <v>0</v>
      </c>
      <c r="AR60" s="12">
        <f>SUM(AR12:AR59)</f>
        <v>26763819.230000004</v>
      </c>
      <c r="AS60" s="12">
        <f>SUM(AS26:AS59)</f>
        <v>0</v>
      </c>
      <c r="AT60" s="12">
        <f>SUM(AT26:AT59)</f>
        <v>0</v>
      </c>
      <c r="AU60" s="12">
        <f>SUM(AU12:AU59)</f>
        <v>26763819.230000004</v>
      </c>
      <c r="AV60" s="84">
        <f>SUM(AV26:AV59)</f>
        <v>0</v>
      </c>
      <c r="AW60" s="12">
        <f>SUM(AW12:AW22)</f>
        <v>0</v>
      </c>
      <c r="AX60" s="12">
        <f>SUM(AX12:AX49)</f>
        <v>26763819.230000004</v>
      </c>
      <c r="AY60" s="12">
        <f>SUM(AY12:AY22)</f>
        <v>0</v>
      </c>
      <c r="AZ60" s="12">
        <f>SUM(AZ12:AZ22)</f>
        <v>0</v>
      </c>
      <c r="BA60" s="12">
        <f>SUM(BA12:BA22)</f>
        <v>0</v>
      </c>
      <c r="BB60" s="12">
        <f>SUM(BB12:BB49)</f>
        <v>3194482.5900000003</v>
      </c>
      <c r="BC60" s="12">
        <f>SUM(BC12:BC22)</f>
        <v>0</v>
      </c>
      <c r="BD60" s="12">
        <f>SUM(BD12:BD22)</f>
        <v>0</v>
      </c>
      <c r="BE60" s="12">
        <f>SUM(BE12:BE49)</f>
        <v>3194482.5900000003</v>
      </c>
      <c r="BF60" s="12">
        <f>SUM(BF12:BF22)</f>
        <v>0</v>
      </c>
      <c r="BG60" s="12">
        <f>SUM(BG12:BG22)</f>
        <v>1013639.13</v>
      </c>
    </row>
    <row r="61" spans="1:59" ht="16.5" x14ac:dyDescent="0.3">
      <c r="A61" s="85" t="s">
        <v>268</v>
      </c>
      <c r="B61" s="85"/>
      <c r="C61" s="86"/>
      <c r="D61" s="86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9"/>
      <c r="AD61" s="88"/>
      <c r="AE61" s="88"/>
      <c r="AF61" s="88"/>
      <c r="AG61" s="90"/>
      <c r="AH61" s="90"/>
      <c r="AI61" s="90"/>
      <c r="AJ61" s="90"/>
      <c r="AK61" s="90"/>
      <c r="AL61" s="90"/>
      <c r="AM61" s="90"/>
      <c r="AN61" s="90"/>
      <c r="AO61" s="91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</row>
    <row r="62" spans="1:59" ht="16.5" x14ac:dyDescent="0.3">
      <c r="A62" s="85"/>
      <c r="B62" s="85"/>
      <c r="C62" s="86"/>
      <c r="D62" s="86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9"/>
      <c r="AD62" s="88"/>
      <c r="AE62" s="88"/>
      <c r="AF62" s="88"/>
      <c r="AG62" s="90"/>
      <c r="AH62" s="90"/>
      <c r="AI62" s="90"/>
      <c r="AJ62" s="90"/>
      <c r="AK62" s="90"/>
      <c r="AL62" s="90"/>
      <c r="AM62" s="90"/>
      <c r="AN62" s="90"/>
      <c r="AO62" s="91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</row>
    <row r="63" spans="1:59" ht="16.5" x14ac:dyDescent="0.3">
      <c r="A63" s="85"/>
      <c r="B63" s="85"/>
      <c r="C63" s="86"/>
      <c r="D63" s="86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9"/>
      <c r="AD63" s="88"/>
      <c r="AE63" s="88"/>
      <c r="AF63" s="88"/>
      <c r="AG63" s="90"/>
      <c r="AH63" s="90"/>
      <c r="AI63" s="90"/>
      <c r="AJ63" s="90"/>
      <c r="AK63" s="90"/>
      <c r="AL63" s="90"/>
      <c r="AM63" s="90"/>
      <c r="AN63" s="90"/>
      <c r="AO63" s="91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</row>
    <row r="64" spans="1:59" ht="16.5" x14ac:dyDescent="0.3">
      <c r="A64" s="85"/>
      <c r="B64" s="85"/>
      <c r="C64" s="86"/>
      <c r="D64" s="86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9"/>
      <c r="AD64" s="88"/>
      <c r="AE64" s="88"/>
      <c r="AF64" s="88"/>
      <c r="AG64" s="90"/>
      <c r="AH64" s="90"/>
      <c r="AI64" s="90"/>
      <c r="AJ64" s="90"/>
      <c r="AK64" s="90"/>
      <c r="AL64" s="90"/>
      <c r="AM64" s="90"/>
      <c r="AN64" s="90"/>
      <c r="AO64" s="92">
        <f>SUM(AO11:AO46)</f>
        <v>26763819.230000004</v>
      </c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</row>
    <row r="65" spans="1:59" ht="16.5" x14ac:dyDescent="0.3">
      <c r="A65" s="85"/>
      <c r="B65" s="85"/>
      <c r="C65" s="86"/>
      <c r="D65" s="86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9"/>
      <c r="AD65" s="88"/>
      <c r="AE65" s="88"/>
      <c r="AF65" s="88"/>
      <c r="AG65" s="90"/>
      <c r="AH65" s="90"/>
      <c r="AI65" s="90"/>
      <c r="AJ65" s="90"/>
      <c r="AK65" s="90"/>
      <c r="AL65" s="90"/>
      <c r="AM65" s="90"/>
      <c r="AN65" s="90"/>
      <c r="AO65" s="91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</row>
    <row r="66" spans="1:59" ht="16.5" x14ac:dyDescent="0.3">
      <c r="A66" s="87"/>
      <c r="B66" s="87"/>
      <c r="C66" s="88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9"/>
      <c r="AD66" s="88"/>
      <c r="AE66" s="88"/>
      <c r="AF66" s="88"/>
      <c r="AG66" s="90"/>
      <c r="AH66" s="90"/>
      <c r="AI66" s="90"/>
      <c r="AJ66" s="90"/>
      <c r="AK66" s="90"/>
      <c r="AL66" s="90"/>
      <c r="AM66" s="90"/>
      <c r="AN66" s="90"/>
      <c r="AO66" s="91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</row>
    <row r="67" spans="1:59" ht="16.5" x14ac:dyDescent="0.3">
      <c r="A67" s="87"/>
      <c r="B67" s="93"/>
      <c r="C67" s="93"/>
      <c r="D67" s="93"/>
      <c r="E67" s="93"/>
      <c r="F67" s="87"/>
      <c r="G67" s="87"/>
      <c r="H67" s="87"/>
      <c r="I67" s="87"/>
      <c r="J67" s="87"/>
      <c r="K67" s="87"/>
      <c r="L67" s="94"/>
      <c r="M67" s="87"/>
      <c r="N67" s="87"/>
      <c r="O67" s="88"/>
      <c r="P67" s="90"/>
      <c r="Q67" s="90"/>
      <c r="R67" s="90"/>
      <c r="S67" s="90"/>
      <c r="T67" s="90"/>
      <c r="U67" s="95"/>
      <c r="V67" s="95"/>
      <c r="W67" s="95"/>
      <c r="X67" s="95"/>
      <c r="Y67" s="95"/>
      <c r="Z67" s="95"/>
      <c r="AA67" s="88"/>
      <c r="AB67" s="88"/>
      <c r="AC67" s="89"/>
      <c r="AD67" s="88"/>
      <c r="AE67" s="96"/>
      <c r="AF67" s="96"/>
      <c r="AG67" s="90"/>
      <c r="AH67" s="90"/>
      <c r="AI67" s="90"/>
      <c r="AJ67" s="90"/>
      <c r="AK67" s="90"/>
      <c r="AL67" s="90"/>
      <c r="AM67" s="90"/>
      <c r="AN67" s="90"/>
      <c r="AO67" s="91"/>
      <c r="AP67" s="90"/>
      <c r="AQ67" s="97"/>
      <c r="AR67" s="97"/>
      <c r="AS67" s="97"/>
      <c r="AT67" s="97"/>
      <c r="AU67" s="98"/>
      <c r="AV67" s="98"/>
      <c r="AW67" s="97"/>
      <c r="AX67" s="97"/>
      <c r="AY67" s="90"/>
      <c r="AZ67" s="90"/>
      <c r="BA67" s="90"/>
      <c r="BB67" s="90"/>
      <c r="BC67" s="90"/>
      <c r="BD67" s="90"/>
      <c r="BE67" s="90"/>
      <c r="BF67" s="90"/>
      <c r="BG67" s="90"/>
    </row>
    <row r="68" spans="1:59" ht="20.25" x14ac:dyDescent="0.3">
      <c r="A68" s="99" t="s">
        <v>269</v>
      </c>
      <c r="B68" s="99"/>
      <c r="C68" s="99"/>
      <c r="D68" s="99"/>
      <c r="E68" s="99"/>
      <c r="F68" s="99"/>
      <c r="G68" s="99"/>
      <c r="H68" s="99"/>
      <c r="I68" s="87"/>
      <c r="J68" s="87"/>
      <c r="K68" s="87"/>
      <c r="L68" s="94"/>
      <c r="M68" s="87"/>
      <c r="N68" s="87"/>
      <c r="O68" s="88"/>
      <c r="P68" s="90"/>
      <c r="Q68" s="90"/>
      <c r="R68" s="90"/>
      <c r="S68" s="90"/>
      <c r="T68" s="100" t="s">
        <v>270</v>
      </c>
      <c r="U68" s="100"/>
      <c r="V68" s="100"/>
      <c r="W68" s="100"/>
      <c r="X68" s="100"/>
      <c r="Y68" s="100"/>
      <c r="Z68" s="100"/>
      <c r="AA68" s="100"/>
      <c r="AB68" s="88"/>
      <c r="AC68" s="89"/>
      <c r="AD68" s="88"/>
      <c r="AE68" s="96"/>
      <c r="AF68" s="96"/>
      <c r="AG68" s="90"/>
      <c r="AH68" s="90"/>
      <c r="AI68" s="90"/>
      <c r="AJ68" s="90"/>
      <c r="AK68" s="90"/>
      <c r="AL68" s="90"/>
      <c r="AM68" s="90"/>
      <c r="AN68" s="90"/>
      <c r="AO68" s="101"/>
      <c r="AP68" s="102"/>
      <c r="AQ68" s="102"/>
      <c r="AR68" s="102"/>
      <c r="AS68" s="102"/>
      <c r="AT68" s="102"/>
      <c r="AU68" s="103" t="s">
        <v>271</v>
      </c>
      <c r="AV68" s="100"/>
      <c r="AW68" s="102"/>
      <c r="AX68" s="102"/>
      <c r="AY68" s="102"/>
      <c r="AZ68" s="102"/>
      <c r="BA68" s="102"/>
      <c r="BB68" s="102"/>
      <c r="BC68" s="90"/>
      <c r="BD68" s="90"/>
      <c r="BE68" s="90"/>
      <c r="BF68" s="90"/>
      <c r="BG68" s="90"/>
    </row>
    <row r="69" spans="1:59" ht="20.25" x14ac:dyDescent="0.3">
      <c r="A69" s="99" t="s">
        <v>272</v>
      </c>
      <c r="B69" s="99"/>
      <c r="C69" s="99"/>
      <c r="D69" s="99"/>
      <c r="E69" s="99"/>
      <c r="F69" s="99"/>
      <c r="G69" s="99"/>
      <c r="H69" s="99"/>
      <c r="I69" s="94"/>
      <c r="J69" s="94"/>
      <c r="K69" s="94"/>
      <c r="L69" s="94"/>
      <c r="M69" s="87"/>
      <c r="N69" s="87"/>
      <c r="O69" s="88"/>
      <c r="P69" s="90"/>
      <c r="Q69" s="90"/>
      <c r="R69" s="90"/>
      <c r="S69" s="99" t="s">
        <v>273</v>
      </c>
      <c r="T69" s="99"/>
      <c r="U69" s="99"/>
      <c r="V69" s="99"/>
      <c r="W69" s="99"/>
      <c r="X69" s="99"/>
      <c r="Y69" s="99"/>
      <c r="Z69" s="99"/>
      <c r="AA69" s="99"/>
      <c r="AB69" s="99"/>
      <c r="AC69" s="104"/>
      <c r="AD69" s="96"/>
      <c r="AE69" s="96"/>
      <c r="AF69" s="96"/>
      <c r="AG69" s="90"/>
      <c r="AH69" s="90"/>
      <c r="AI69" s="90"/>
      <c r="AJ69" s="90"/>
      <c r="AK69" s="90"/>
      <c r="AL69" s="90"/>
      <c r="AM69" s="90"/>
      <c r="AN69" s="90"/>
      <c r="AO69" s="101"/>
      <c r="AP69" s="102"/>
      <c r="AQ69" s="105"/>
      <c r="AR69" s="105"/>
      <c r="AS69" s="105"/>
      <c r="AT69" s="105"/>
      <c r="AU69" s="105" t="s">
        <v>274</v>
      </c>
      <c r="AV69" s="105"/>
      <c r="AW69" s="102"/>
      <c r="AX69" s="102"/>
      <c r="AY69" s="102"/>
      <c r="AZ69" s="102"/>
      <c r="BA69" s="102"/>
      <c r="BB69" s="90"/>
      <c r="BC69" s="90"/>
      <c r="BD69" s="90"/>
      <c r="BE69" s="90"/>
      <c r="BF69" s="90"/>
      <c r="BG69" s="90"/>
    </row>
    <row r="70" spans="1:59" ht="16.5" x14ac:dyDescent="0.3">
      <c r="A70" s="90"/>
      <c r="B70" s="90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7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7"/>
      <c r="AP70" s="106"/>
      <c r="AQ70" s="106"/>
      <c r="AR70" s="106"/>
      <c r="AS70" s="106"/>
      <c r="AT70" s="106"/>
      <c r="AU70" s="106"/>
      <c r="AV70" s="106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</row>
    <row r="71" spans="1:59" ht="20.25" x14ac:dyDescent="0.3">
      <c r="A71" s="108" t="s">
        <v>275</v>
      </c>
      <c r="B71" s="108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</row>
  </sheetData>
  <mergeCells count="11">
    <mergeCell ref="AU10:AZ10"/>
    <mergeCell ref="BA10:BG10"/>
    <mergeCell ref="A10:F10"/>
    <mergeCell ref="G10:H10"/>
    <mergeCell ref="I10:J10"/>
    <mergeCell ref="K10:N10"/>
    <mergeCell ref="O10:U10"/>
    <mergeCell ref="V10:AB10"/>
    <mergeCell ref="AC10:AH10"/>
    <mergeCell ref="AI10:AN10"/>
    <mergeCell ref="AO10:AT10"/>
  </mergeCell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0B26-D057-4A85-AC20-3425240E3330}">
  <sheetPr>
    <pageSetUpPr fitToPage="1"/>
  </sheetPr>
  <dimension ref="A2:BG60"/>
  <sheetViews>
    <sheetView tabSelected="1" view="pageBreakPreview" zoomScale="106" zoomScaleNormal="106" zoomScaleSheetLayoutView="106" workbookViewId="0">
      <pane xSplit="9" ySplit="9" topLeftCell="P53" activePane="bottomRight" state="frozen"/>
      <selection pane="topRight" activeCell="J1" sqref="J1"/>
      <selection pane="bottomLeft" activeCell="A10" sqref="A10"/>
      <selection pane="bottomRight" activeCell="AC48" sqref="AC48:BG60"/>
    </sheetView>
  </sheetViews>
  <sheetFormatPr baseColWidth="10" defaultRowHeight="15" x14ac:dyDescent="0.25"/>
  <cols>
    <col min="1" max="1" width="23.7109375" customWidth="1"/>
    <col min="2" max="2" width="8.140625" bestFit="1" customWidth="1"/>
    <col min="3" max="3" width="8.5703125" bestFit="1" customWidth="1"/>
    <col min="5" max="5" width="11.28515625" bestFit="1" customWidth="1"/>
    <col min="6" max="6" width="5.7109375" bestFit="1" customWidth="1"/>
    <col min="7" max="7" width="8.140625" bestFit="1" customWidth="1"/>
    <col min="8" max="8" width="4.85546875" bestFit="1" customWidth="1"/>
    <col min="9" max="9" width="3.5703125" bestFit="1" customWidth="1"/>
    <col min="10" max="10" width="27.42578125" customWidth="1"/>
    <col min="11" max="11" width="11.5703125" bestFit="1" customWidth="1"/>
    <col min="14" max="14" width="13.5703125" customWidth="1"/>
    <col min="16" max="16" width="13.28515625" bestFit="1" customWidth="1"/>
    <col min="17" max="18" width="11.5703125" bestFit="1" customWidth="1"/>
    <col min="19" max="19" width="11.7109375" bestFit="1" customWidth="1"/>
    <col min="20" max="20" width="8" bestFit="1" customWidth="1"/>
    <col min="21" max="21" width="6.140625" bestFit="1" customWidth="1"/>
    <col min="22" max="22" width="8" bestFit="1" customWidth="1"/>
    <col min="23" max="23" width="12" bestFit="1" customWidth="1"/>
    <col min="24" max="24" width="6.140625" bestFit="1" customWidth="1"/>
    <col min="25" max="25" width="5.28515625" bestFit="1" customWidth="1"/>
    <col min="26" max="26" width="12" bestFit="1" customWidth="1"/>
    <col min="27" max="27" width="8" bestFit="1" customWidth="1"/>
    <col min="28" max="28" width="6.140625" bestFit="1" customWidth="1"/>
    <col min="29" max="29" width="12" bestFit="1" customWidth="1"/>
    <col min="30" max="30" width="7.28515625" bestFit="1" customWidth="1"/>
    <col min="31" max="31" width="5.28515625" bestFit="1" customWidth="1"/>
    <col min="32" max="32" width="12" bestFit="1" customWidth="1"/>
    <col min="33" max="33" width="8" bestFit="1" customWidth="1"/>
    <col min="34" max="34" width="6.140625" bestFit="1" customWidth="1"/>
    <col min="35" max="35" width="12" bestFit="1" customWidth="1"/>
    <col min="36" max="36" width="6.140625" bestFit="1" customWidth="1"/>
    <col min="37" max="37" width="5.28515625" bestFit="1" customWidth="1"/>
    <col min="38" max="38" width="12" bestFit="1" customWidth="1"/>
    <col min="39" max="39" width="8" bestFit="1" customWidth="1"/>
    <col min="40" max="40" width="6.140625" bestFit="1" customWidth="1"/>
    <col min="41" max="41" width="12" bestFit="1" customWidth="1"/>
    <col min="42" max="42" width="5.140625" customWidth="1"/>
    <col min="43" max="43" width="4.85546875" customWidth="1"/>
    <col min="44" max="44" width="11.85546875" customWidth="1"/>
    <col min="45" max="45" width="7.7109375" customWidth="1"/>
    <col min="46" max="46" width="6.140625" customWidth="1"/>
    <col min="47" max="47" width="12" customWidth="1"/>
    <col min="48" max="48" width="5" customWidth="1"/>
    <col min="49" max="49" width="5.140625" customWidth="1"/>
    <col min="50" max="50" width="11.28515625" customWidth="1"/>
    <col min="51" max="51" width="7.5703125" customWidth="1"/>
    <col min="52" max="52" width="6" customWidth="1"/>
    <col min="53" max="53" width="8.42578125" customWidth="1"/>
    <col min="54" max="54" width="10.140625" customWidth="1"/>
    <col min="55" max="55" width="8" customWidth="1"/>
    <col min="56" max="56" width="5.140625" customWidth="1"/>
    <col min="57" max="57" width="10" customWidth="1"/>
    <col min="58" max="58" width="7.5703125" customWidth="1"/>
    <col min="59" max="59" width="7.140625" customWidth="1"/>
  </cols>
  <sheetData>
    <row r="2" spans="1:59" ht="18" x14ac:dyDescent="0.25">
      <c r="A2" s="109" t="s">
        <v>283</v>
      </c>
    </row>
    <row r="3" spans="1:59" ht="16.5" x14ac:dyDescent="0.3">
      <c r="A3" s="110" t="s">
        <v>284</v>
      </c>
      <c r="B3" s="110"/>
      <c r="C3" s="111"/>
      <c r="D3" s="90"/>
    </row>
    <row r="4" spans="1:59" ht="16.5" x14ac:dyDescent="0.3">
      <c r="A4" s="110"/>
      <c r="B4" s="110"/>
      <c r="C4" s="111"/>
      <c r="D4" s="90"/>
    </row>
    <row r="5" spans="1:59" ht="16.5" x14ac:dyDescent="0.3">
      <c r="A5" s="112" t="s">
        <v>285</v>
      </c>
      <c r="B5" s="112"/>
      <c r="C5" s="112"/>
      <c r="D5" s="112"/>
    </row>
    <row r="8" spans="1:59" ht="37.5" customHeight="1" x14ac:dyDescent="0.25">
      <c r="A8" s="170" t="s">
        <v>0</v>
      </c>
      <c r="B8" s="170"/>
      <c r="C8" s="170"/>
      <c r="D8" s="170"/>
      <c r="E8" s="170"/>
      <c r="F8" s="170"/>
      <c r="G8" s="170" t="s">
        <v>1</v>
      </c>
      <c r="H8" s="170"/>
      <c r="I8" s="171" t="s">
        <v>2</v>
      </c>
      <c r="J8" s="171"/>
      <c r="K8" s="170" t="s">
        <v>3</v>
      </c>
      <c r="L8" s="170"/>
      <c r="M8" s="170"/>
      <c r="N8" s="170"/>
      <c r="O8" s="172" t="s">
        <v>4</v>
      </c>
      <c r="P8" s="172"/>
      <c r="Q8" s="172"/>
      <c r="R8" s="172"/>
      <c r="S8" s="172"/>
      <c r="T8" s="172"/>
      <c r="U8" s="172"/>
      <c r="V8" s="172" t="s">
        <v>5</v>
      </c>
      <c r="W8" s="172"/>
      <c r="X8" s="172"/>
      <c r="Y8" s="172"/>
      <c r="Z8" s="172"/>
      <c r="AA8" s="172"/>
      <c r="AB8" s="172"/>
      <c r="AC8" s="172" t="s">
        <v>6</v>
      </c>
      <c r="AD8" s="172"/>
      <c r="AE8" s="172"/>
      <c r="AF8" s="172"/>
      <c r="AG8" s="172"/>
      <c r="AH8" s="172"/>
      <c r="AI8" s="172" t="s">
        <v>7</v>
      </c>
      <c r="AJ8" s="172"/>
      <c r="AK8" s="172"/>
      <c r="AL8" s="172"/>
      <c r="AM8" s="172"/>
      <c r="AN8" s="172"/>
      <c r="AO8" s="172" t="s">
        <v>8</v>
      </c>
      <c r="AP8" s="172"/>
      <c r="AQ8" s="172"/>
      <c r="AR8" s="172"/>
      <c r="AS8" s="172"/>
      <c r="AT8" s="172"/>
      <c r="AU8" s="172" t="s">
        <v>9</v>
      </c>
      <c r="AV8" s="172"/>
      <c r="AW8" s="172"/>
      <c r="AX8" s="172"/>
      <c r="AY8" s="172"/>
      <c r="AZ8" s="172"/>
      <c r="BA8" s="172" t="s">
        <v>10</v>
      </c>
      <c r="BB8" s="172"/>
      <c r="BC8" s="172"/>
      <c r="BD8" s="172"/>
      <c r="BE8" s="172"/>
      <c r="BF8" s="172"/>
      <c r="BG8" s="172"/>
    </row>
    <row r="9" spans="1:59" ht="79.5" customHeight="1" x14ac:dyDescent="0.25">
      <c r="A9" s="114" t="s">
        <v>11</v>
      </c>
      <c r="B9" s="115" t="s">
        <v>12</v>
      </c>
      <c r="C9" s="163" t="s">
        <v>13</v>
      </c>
      <c r="D9" s="163" t="s">
        <v>14</v>
      </c>
      <c r="E9" s="163" t="s">
        <v>15</v>
      </c>
      <c r="F9" s="115" t="s">
        <v>16</v>
      </c>
      <c r="G9" s="161" t="s">
        <v>17</v>
      </c>
      <c r="H9" s="163" t="s">
        <v>18</v>
      </c>
      <c r="I9" s="115" t="s">
        <v>19</v>
      </c>
      <c r="J9" s="115" t="s">
        <v>20</v>
      </c>
      <c r="K9" s="115" t="s">
        <v>21</v>
      </c>
      <c r="L9" s="115" t="s">
        <v>22</v>
      </c>
      <c r="M9" s="115" t="s">
        <v>23</v>
      </c>
      <c r="N9" s="115" t="s">
        <v>24</v>
      </c>
      <c r="O9" s="115" t="s">
        <v>25</v>
      </c>
      <c r="P9" s="116" t="s">
        <v>26</v>
      </c>
      <c r="Q9" s="116" t="s">
        <v>27</v>
      </c>
      <c r="R9" s="116" t="s">
        <v>28</v>
      </c>
      <c r="S9" s="157" t="s">
        <v>29</v>
      </c>
      <c r="T9" s="158" t="s">
        <v>30</v>
      </c>
      <c r="U9" s="158" t="s">
        <v>31</v>
      </c>
      <c r="V9" s="161" t="s">
        <v>32</v>
      </c>
      <c r="W9" s="157" t="s">
        <v>33</v>
      </c>
      <c r="X9" s="158" t="s">
        <v>34</v>
      </c>
      <c r="Y9" s="158" t="s">
        <v>35</v>
      </c>
      <c r="Z9" s="157" t="s">
        <v>36</v>
      </c>
      <c r="AA9" s="158" t="s">
        <v>37</v>
      </c>
      <c r="AB9" s="158" t="s">
        <v>38</v>
      </c>
      <c r="AC9" s="157" t="s">
        <v>39</v>
      </c>
      <c r="AD9" s="157" t="s">
        <v>40</v>
      </c>
      <c r="AE9" s="158" t="s">
        <v>41</v>
      </c>
      <c r="AF9" s="157" t="s">
        <v>42</v>
      </c>
      <c r="AG9" s="158" t="s">
        <v>43</v>
      </c>
      <c r="AH9" s="158" t="s">
        <v>44</v>
      </c>
      <c r="AI9" s="157" t="s">
        <v>45</v>
      </c>
      <c r="AJ9" s="158" t="s">
        <v>46</v>
      </c>
      <c r="AK9" s="158" t="s">
        <v>47</v>
      </c>
      <c r="AL9" s="157" t="s">
        <v>48</v>
      </c>
      <c r="AM9" s="158" t="s">
        <v>49</v>
      </c>
      <c r="AN9" s="158" t="s">
        <v>50</v>
      </c>
      <c r="AO9" s="162" t="s">
        <v>51</v>
      </c>
      <c r="AP9" s="158" t="s">
        <v>52</v>
      </c>
      <c r="AQ9" s="158" t="s">
        <v>53</v>
      </c>
      <c r="AR9" s="157" t="s">
        <v>54</v>
      </c>
      <c r="AS9" s="158" t="s">
        <v>55</v>
      </c>
      <c r="AT9" s="158" t="s">
        <v>56</v>
      </c>
      <c r="AU9" s="157" t="s">
        <v>57</v>
      </c>
      <c r="AV9" s="158" t="s">
        <v>58</v>
      </c>
      <c r="AW9" s="160" t="s">
        <v>59</v>
      </c>
      <c r="AX9" s="159" t="s">
        <v>60</v>
      </c>
      <c r="AY9" s="160" t="s">
        <v>61</v>
      </c>
      <c r="AZ9" s="160" t="s">
        <v>62</v>
      </c>
      <c r="BA9" s="161" t="s">
        <v>63</v>
      </c>
      <c r="BB9" s="159" t="s">
        <v>64</v>
      </c>
      <c r="BC9" s="160" t="s">
        <v>65</v>
      </c>
      <c r="BD9" s="160" t="s">
        <v>66</v>
      </c>
      <c r="BE9" s="159" t="s">
        <v>67</v>
      </c>
      <c r="BF9" s="160" t="s">
        <v>68</v>
      </c>
      <c r="BG9" s="160" t="s">
        <v>69</v>
      </c>
    </row>
    <row r="10" spans="1:59" s="126" customFormat="1" ht="93" customHeight="1" x14ac:dyDescent="0.2">
      <c r="A10" s="117" t="s">
        <v>70</v>
      </c>
      <c r="B10" s="118" t="s">
        <v>71</v>
      </c>
      <c r="C10" s="119" t="s">
        <v>72</v>
      </c>
      <c r="D10" s="119" t="s">
        <v>73</v>
      </c>
      <c r="E10" s="119" t="s">
        <v>305</v>
      </c>
      <c r="F10" s="119" t="s">
        <v>75</v>
      </c>
      <c r="G10" s="119" t="s">
        <v>299</v>
      </c>
      <c r="H10" s="118" t="s">
        <v>77</v>
      </c>
      <c r="I10" s="118" t="s">
        <v>78</v>
      </c>
      <c r="J10" s="118" t="s">
        <v>79</v>
      </c>
      <c r="K10" s="120">
        <v>24902</v>
      </c>
      <c r="L10" s="121" t="s">
        <v>80</v>
      </c>
      <c r="M10" s="121" t="s">
        <v>293</v>
      </c>
      <c r="N10" s="121" t="s">
        <v>82</v>
      </c>
      <c r="O10" s="118" t="s">
        <v>83</v>
      </c>
      <c r="P10" s="122">
        <v>500000</v>
      </c>
      <c r="Q10" s="123">
        <v>0</v>
      </c>
      <c r="R10" s="123">
        <v>0</v>
      </c>
      <c r="S10" s="122">
        <v>500000</v>
      </c>
      <c r="T10" s="123">
        <v>0</v>
      </c>
      <c r="U10" s="123">
        <v>0</v>
      </c>
      <c r="V10" s="123">
        <v>0</v>
      </c>
      <c r="W10" s="124">
        <v>459999.99</v>
      </c>
      <c r="X10" s="123">
        <v>0</v>
      </c>
      <c r="Y10" s="123">
        <v>0</v>
      </c>
      <c r="Z10" s="124">
        <v>459999.99</v>
      </c>
      <c r="AA10" s="123">
        <v>0</v>
      </c>
      <c r="AB10" s="123">
        <v>0</v>
      </c>
      <c r="AC10" s="124">
        <v>459999.99</v>
      </c>
      <c r="AD10" s="123">
        <v>0</v>
      </c>
      <c r="AE10" s="123">
        <v>0</v>
      </c>
      <c r="AF10" s="122">
        <f>AC10</f>
        <v>459999.99</v>
      </c>
      <c r="AG10" s="123">
        <v>0</v>
      </c>
      <c r="AH10" s="123">
        <v>0</v>
      </c>
      <c r="AI10" s="124">
        <v>459999.99</v>
      </c>
      <c r="AJ10" s="123">
        <v>0</v>
      </c>
      <c r="AK10" s="123">
        <v>0</v>
      </c>
      <c r="AL10" s="125">
        <v>459999.99</v>
      </c>
      <c r="AM10" s="123">
        <v>0</v>
      </c>
      <c r="AN10" s="123">
        <v>0</v>
      </c>
      <c r="AO10" s="125">
        <v>459999.99</v>
      </c>
      <c r="AP10" s="123">
        <v>0</v>
      </c>
      <c r="AQ10" s="123">
        <v>0</v>
      </c>
      <c r="AR10" s="125">
        <v>459999.99</v>
      </c>
      <c r="AS10" s="123">
        <v>0</v>
      </c>
      <c r="AT10" s="123">
        <v>0</v>
      </c>
      <c r="AU10" s="125">
        <v>459999.99</v>
      </c>
      <c r="AV10" s="123">
        <v>0</v>
      </c>
      <c r="AW10" s="123">
        <v>0</v>
      </c>
      <c r="AX10" s="125">
        <v>459999.99</v>
      </c>
      <c r="AY10" s="123">
        <v>0</v>
      </c>
      <c r="AZ10" s="123">
        <v>0</v>
      </c>
      <c r="BA10" s="123">
        <v>0</v>
      </c>
      <c r="BB10" s="122">
        <f>AC10-AO10</f>
        <v>0</v>
      </c>
      <c r="BC10" s="123">
        <v>0</v>
      </c>
      <c r="BD10" s="123">
        <v>0</v>
      </c>
      <c r="BE10" s="122">
        <f>BB10</f>
        <v>0</v>
      </c>
      <c r="BF10" s="123">
        <v>0</v>
      </c>
      <c r="BG10" s="123">
        <v>0</v>
      </c>
    </row>
    <row r="11" spans="1:59" s="126" customFormat="1" ht="98.25" customHeight="1" x14ac:dyDescent="0.2">
      <c r="A11" s="117" t="s">
        <v>84</v>
      </c>
      <c r="B11" s="118" t="s">
        <v>85</v>
      </c>
      <c r="C11" s="119" t="s">
        <v>72</v>
      </c>
      <c r="D11" s="119" t="s">
        <v>86</v>
      </c>
      <c r="E11" s="119" t="s">
        <v>304</v>
      </c>
      <c r="F11" s="119" t="s">
        <v>75</v>
      </c>
      <c r="G11" s="119" t="s">
        <v>87</v>
      </c>
      <c r="H11" s="118" t="s">
        <v>88</v>
      </c>
      <c r="I11" s="118" t="s">
        <v>78</v>
      </c>
      <c r="J11" s="118" t="s">
        <v>79</v>
      </c>
      <c r="K11" s="120">
        <v>61301</v>
      </c>
      <c r="L11" s="121" t="s">
        <v>80</v>
      </c>
      <c r="M11" s="121" t="s">
        <v>109</v>
      </c>
      <c r="N11" s="121" t="s">
        <v>82</v>
      </c>
      <c r="O11" s="118" t="s">
        <v>83</v>
      </c>
      <c r="P11" s="122">
        <v>1990000</v>
      </c>
      <c r="Q11" s="123">
        <v>0</v>
      </c>
      <c r="R11" s="123">
        <v>0</v>
      </c>
      <c r="S11" s="122">
        <v>1990000</v>
      </c>
      <c r="T11" s="123">
        <v>0</v>
      </c>
      <c r="U11" s="123">
        <v>0</v>
      </c>
      <c r="V11" s="123">
        <v>0</v>
      </c>
      <c r="W11" s="122">
        <v>1988500</v>
      </c>
      <c r="X11" s="123">
        <v>0</v>
      </c>
      <c r="Y11" s="123">
        <v>0</v>
      </c>
      <c r="Z11" s="122">
        <v>1988500</v>
      </c>
      <c r="AA11" s="123">
        <v>0</v>
      </c>
      <c r="AB11" s="123">
        <v>0</v>
      </c>
      <c r="AC11" s="122">
        <v>1988500</v>
      </c>
      <c r="AD11" s="123">
        <v>0</v>
      </c>
      <c r="AE11" s="123">
        <v>0</v>
      </c>
      <c r="AF11" s="122">
        <f>AC11</f>
        <v>1988500</v>
      </c>
      <c r="AG11" s="123">
        <v>0</v>
      </c>
      <c r="AH11" s="123">
        <v>0</v>
      </c>
      <c r="AI11" s="124">
        <v>997215.18</v>
      </c>
      <c r="AJ11" s="123">
        <v>0</v>
      </c>
      <c r="AK11" s="123">
        <v>0</v>
      </c>
      <c r="AL11" s="124">
        <v>997215.18</v>
      </c>
      <c r="AM11" s="123">
        <v>0</v>
      </c>
      <c r="AN11" s="123">
        <v>0</v>
      </c>
      <c r="AO11" s="124">
        <v>997215.18</v>
      </c>
      <c r="AP11" s="123">
        <v>0</v>
      </c>
      <c r="AQ11" s="123">
        <v>0</v>
      </c>
      <c r="AR11" s="124">
        <v>997215.18</v>
      </c>
      <c r="AS11" s="123">
        <v>0</v>
      </c>
      <c r="AT11" s="123">
        <v>0</v>
      </c>
      <c r="AU11" s="124">
        <v>997215.18</v>
      </c>
      <c r="AV11" s="123">
        <v>0</v>
      </c>
      <c r="AW11" s="123">
        <v>0</v>
      </c>
      <c r="AX11" s="124">
        <v>997215.18</v>
      </c>
      <c r="AY11" s="123">
        <v>0</v>
      </c>
      <c r="AZ11" s="123">
        <v>0</v>
      </c>
      <c r="BA11" s="123">
        <v>0</v>
      </c>
      <c r="BB11" s="122">
        <f>AC11-AO11</f>
        <v>991284.82</v>
      </c>
      <c r="BC11" s="123">
        <v>0</v>
      </c>
      <c r="BD11" s="123">
        <v>0</v>
      </c>
      <c r="BE11" s="122">
        <f>BB11</f>
        <v>991284.82</v>
      </c>
      <c r="BF11" s="123">
        <v>0</v>
      </c>
      <c r="BG11" s="123">
        <v>0</v>
      </c>
    </row>
    <row r="12" spans="1:59" s="126" customFormat="1" ht="96.75" customHeight="1" x14ac:dyDescent="0.2">
      <c r="A12" s="117" t="s">
        <v>89</v>
      </c>
      <c r="B12" s="118" t="s">
        <v>90</v>
      </c>
      <c r="C12" s="119" t="s">
        <v>72</v>
      </c>
      <c r="D12" s="119" t="s">
        <v>86</v>
      </c>
      <c r="E12" s="119" t="s">
        <v>304</v>
      </c>
      <c r="F12" s="119" t="s">
        <v>75</v>
      </c>
      <c r="G12" s="119" t="s">
        <v>91</v>
      </c>
      <c r="H12" s="118" t="s">
        <v>92</v>
      </c>
      <c r="I12" s="118" t="s">
        <v>78</v>
      </c>
      <c r="J12" s="118" t="s">
        <v>79</v>
      </c>
      <c r="K12" s="120">
        <v>61301</v>
      </c>
      <c r="L12" s="121" t="s">
        <v>80</v>
      </c>
      <c r="M12" s="121" t="s">
        <v>109</v>
      </c>
      <c r="N12" s="121" t="s">
        <v>82</v>
      </c>
      <c r="O12" s="118" t="s">
        <v>83</v>
      </c>
      <c r="P12" s="122">
        <v>1980813.9</v>
      </c>
      <c r="Q12" s="123">
        <v>0</v>
      </c>
      <c r="R12" s="123">
        <v>0</v>
      </c>
      <c r="S12" s="122">
        <v>1980813.9</v>
      </c>
      <c r="T12" s="123">
        <v>0</v>
      </c>
      <c r="U12" s="123">
        <v>0</v>
      </c>
      <c r="V12" s="123">
        <v>0</v>
      </c>
      <c r="W12" s="122">
        <v>1980780</v>
      </c>
      <c r="X12" s="123">
        <v>0</v>
      </c>
      <c r="Y12" s="123">
        <v>0</v>
      </c>
      <c r="Z12" s="122">
        <v>1980780</v>
      </c>
      <c r="AA12" s="123">
        <v>0</v>
      </c>
      <c r="AB12" s="123">
        <v>0</v>
      </c>
      <c r="AC12" s="122">
        <v>1980780</v>
      </c>
      <c r="AD12" s="123">
        <v>0</v>
      </c>
      <c r="AE12" s="123">
        <v>0</v>
      </c>
      <c r="AF12" s="122">
        <f>AC12</f>
        <v>1980780</v>
      </c>
      <c r="AG12" s="123">
        <v>0</v>
      </c>
      <c r="AH12" s="123">
        <v>0</v>
      </c>
      <c r="AI12" s="122">
        <v>1013639.13</v>
      </c>
      <c r="AJ12" s="123">
        <v>0</v>
      </c>
      <c r="AK12" s="123">
        <v>0</v>
      </c>
      <c r="AL12" s="122">
        <f>AI12</f>
        <v>1013639.13</v>
      </c>
      <c r="AM12" s="123">
        <v>0</v>
      </c>
      <c r="AN12" s="123">
        <v>0</v>
      </c>
      <c r="AO12" s="122">
        <f>AL12</f>
        <v>1013639.13</v>
      </c>
      <c r="AP12" s="123">
        <v>0</v>
      </c>
      <c r="AQ12" s="123">
        <v>0</v>
      </c>
      <c r="AR12" s="122">
        <f>AO12</f>
        <v>1013639.13</v>
      </c>
      <c r="AS12" s="123">
        <v>0</v>
      </c>
      <c r="AT12" s="123">
        <v>0</v>
      </c>
      <c r="AU12" s="122">
        <f>AR12</f>
        <v>1013639.13</v>
      </c>
      <c r="AV12" s="123">
        <v>0</v>
      </c>
      <c r="AW12" s="123">
        <v>0</v>
      </c>
      <c r="AX12" s="122">
        <f>AU12</f>
        <v>1013639.13</v>
      </c>
      <c r="AY12" s="123">
        <f>Tabla2[[#This Row],[INGRESOS DE FUENTE LOCAL       (comprometido)]]</f>
        <v>0</v>
      </c>
      <c r="AZ12" s="123">
        <f>Tabla2[[#This Row],[PARTICIPACIONES (comprometido)]]</f>
        <v>0</v>
      </c>
      <c r="BA12" s="123">
        <v>0</v>
      </c>
      <c r="BB12" s="122">
        <f>AC12-AO12</f>
        <v>967140.87</v>
      </c>
      <c r="BC12" s="123">
        <f>Tabla2[[#This Row],[RECURSOS ESTATALES (comprometido)]]</f>
        <v>0</v>
      </c>
      <c r="BD12" s="123">
        <v>0</v>
      </c>
      <c r="BE12" s="122">
        <f>BB12</f>
        <v>967140.87</v>
      </c>
      <c r="BF12" s="123">
        <f>Tabla2[[#This Row],[PARTICIPACIONES (devengado)]]</f>
        <v>0</v>
      </c>
      <c r="BG12" s="123">
        <v>0</v>
      </c>
    </row>
    <row r="13" spans="1:59" s="126" customFormat="1" ht="90" customHeight="1" x14ac:dyDescent="0.2">
      <c r="A13" s="117" t="s">
        <v>93</v>
      </c>
      <c r="B13" s="118" t="s">
        <v>94</v>
      </c>
      <c r="C13" s="119" t="s">
        <v>72</v>
      </c>
      <c r="D13" s="119" t="s">
        <v>95</v>
      </c>
      <c r="E13" s="119" t="s">
        <v>292</v>
      </c>
      <c r="F13" s="119" t="s">
        <v>75</v>
      </c>
      <c r="G13" s="119" t="s">
        <v>96</v>
      </c>
      <c r="H13" s="118" t="s">
        <v>92</v>
      </c>
      <c r="I13" s="118" t="s">
        <v>78</v>
      </c>
      <c r="J13" s="118" t="s">
        <v>79</v>
      </c>
      <c r="K13" s="127"/>
      <c r="L13" s="121"/>
      <c r="M13" s="127"/>
      <c r="N13" s="121"/>
      <c r="O13" s="118" t="s">
        <v>83</v>
      </c>
      <c r="P13" s="122">
        <v>500000</v>
      </c>
      <c r="Q13" s="123">
        <v>0</v>
      </c>
      <c r="R13" s="123">
        <v>0</v>
      </c>
      <c r="S13" s="122">
        <v>500000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0</v>
      </c>
      <c r="AB13" s="123">
        <v>0</v>
      </c>
      <c r="AC13" s="123">
        <v>0</v>
      </c>
      <c r="AD13" s="123">
        <v>0</v>
      </c>
      <c r="AE13" s="123">
        <v>0</v>
      </c>
      <c r="AF13" s="123">
        <v>0</v>
      </c>
      <c r="AG13" s="123">
        <v>0</v>
      </c>
      <c r="AH13" s="123">
        <v>0</v>
      </c>
      <c r="AI13" s="123">
        <v>0</v>
      </c>
      <c r="AJ13" s="123">
        <v>0</v>
      </c>
      <c r="AK13" s="123">
        <v>0</v>
      </c>
      <c r="AL13" s="123">
        <v>0</v>
      </c>
      <c r="AM13" s="123">
        <v>0</v>
      </c>
      <c r="AN13" s="123">
        <v>0</v>
      </c>
      <c r="AO13" s="123">
        <v>0</v>
      </c>
      <c r="AP13" s="123">
        <v>0</v>
      </c>
      <c r="AQ13" s="123">
        <v>0</v>
      </c>
      <c r="AR13" s="123">
        <v>0</v>
      </c>
      <c r="AS13" s="123">
        <v>0</v>
      </c>
      <c r="AT13" s="123">
        <v>0</v>
      </c>
      <c r="AU13" s="123">
        <v>0</v>
      </c>
      <c r="AV13" s="123">
        <v>0</v>
      </c>
      <c r="AW13" s="123">
        <v>0</v>
      </c>
      <c r="AX13" s="123">
        <v>0</v>
      </c>
      <c r="AY13" s="123">
        <f>Tabla2[[#This Row],[INGRESOS DE FUENTE LOCAL       (comprometido)]]</f>
        <v>0</v>
      </c>
      <c r="AZ13" s="123">
        <f>Tabla2[[#This Row],[PARTICIPACIONES (comprometido)]]</f>
        <v>0</v>
      </c>
      <c r="BA13" s="123">
        <v>0</v>
      </c>
      <c r="BB13" s="123">
        <v>0</v>
      </c>
      <c r="BC13" s="123">
        <f>Tabla2[[#This Row],[RECURSOS ESTATALES (comprometido)]]</f>
        <v>0</v>
      </c>
      <c r="BD13" s="123">
        <v>0</v>
      </c>
      <c r="BE13" s="123">
        <v>0</v>
      </c>
      <c r="BF13" s="123">
        <v>0</v>
      </c>
      <c r="BG13" s="123">
        <v>0</v>
      </c>
    </row>
    <row r="14" spans="1:59" s="126" customFormat="1" ht="87.75" customHeight="1" x14ac:dyDescent="0.2">
      <c r="A14" s="117" t="s">
        <v>97</v>
      </c>
      <c r="B14" s="118" t="s">
        <v>309</v>
      </c>
      <c r="C14" s="119" t="s">
        <v>72</v>
      </c>
      <c r="D14" s="119" t="s">
        <v>86</v>
      </c>
      <c r="E14" s="119" t="s">
        <v>307</v>
      </c>
      <c r="F14" s="119" t="s">
        <v>75</v>
      </c>
      <c r="G14" s="119" t="s">
        <v>100</v>
      </c>
      <c r="H14" s="118" t="s">
        <v>101</v>
      </c>
      <c r="I14" s="118" t="s">
        <v>78</v>
      </c>
      <c r="J14" s="118" t="s">
        <v>79</v>
      </c>
      <c r="K14" s="127">
        <v>61301</v>
      </c>
      <c r="L14" s="121" t="s">
        <v>80</v>
      </c>
      <c r="M14" s="127" t="s">
        <v>109</v>
      </c>
      <c r="N14" s="121" t="s">
        <v>82</v>
      </c>
      <c r="O14" s="118" t="s">
        <v>83</v>
      </c>
      <c r="P14" s="122">
        <v>2151728.2200000002</v>
      </c>
      <c r="Q14" s="123">
        <v>0</v>
      </c>
      <c r="R14" s="123">
        <v>0</v>
      </c>
      <c r="S14" s="122">
        <v>2151728.2200000002</v>
      </c>
      <c r="T14" s="123">
        <v>0</v>
      </c>
      <c r="U14" s="123">
        <v>0</v>
      </c>
      <c r="V14" s="123">
        <v>0</v>
      </c>
      <c r="W14" s="122">
        <v>2150230.5</v>
      </c>
      <c r="X14" s="123">
        <v>0</v>
      </c>
      <c r="Y14" s="123">
        <v>0</v>
      </c>
      <c r="Z14" s="122">
        <v>2150230.5</v>
      </c>
      <c r="AA14" s="123">
        <v>0</v>
      </c>
      <c r="AB14" s="123">
        <v>0</v>
      </c>
      <c r="AC14" s="122">
        <v>2150230.5</v>
      </c>
      <c r="AD14" s="123">
        <v>0</v>
      </c>
      <c r="AE14" s="123">
        <v>0</v>
      </c>
      <c r="AF14" s="122">
        <f>AC14</f>
        <v>2150230.5</v>
      </c>
      <c r="AG14" s="123">
        <v>0</v>
      </c>
      <c r="AH14" s="123">
        <v>0</v>
      </c>
      <c r="AI14" s="128">
        <v>1054174.22</v>
      </c>
      <c r="AJ14" s="123">
        <v>0</v>
      </c>
      <c r="AK14" s="123">
        <v>0</v>
      </c>
      <c r="AL14" s="122">
        <f>AI14</f>
        <v>1054174.22</v>
      </c>
      <c r="AM14" s="123">
        <v>0</v>
      </c>
      <c r="AN14" s="123">
        <v>0</v>
      </c>
      <c r="AO14" s="128">
        <v>1054174.22</v>
      </c>
      <c r="AP14" s="123">
        <v>0</v>
      </c>
      <c r="AQ14" s="123">
        <v>0</v>
      </c>
      <c r="AR14" s="122">
        <f>AO14</f>
        <v>1054174.22</v>
      </c>
      <c r="AS14" s="123">
        <v>0</v>
      </c>
      <c r="AT14" s="123">
        <v>0</v>
      </c>
      <c r="AU14" s="128">
        <v>1054174.22</v>
      </c>
      <c r="AV14" s="123">
        <v>0</v>
      </c>
      <c r="AW14" s="123">
        <v>0</v>
      </c>
      <c r="AX14" s="122">
        <f>AU14</f>
        <v>1054174.22</v>
      </c>
      <c r="AY14" s="123">
        <f>Tabla2[[#This Row],[INGRESOS DE FUENTE LOCAL       (comprometido)]]</f>
        <v>0</v>
      </c>
      <c r="AZ14" s="123">
        <f>Tabla2[[#This Row],[PARTICIPACIONES (comprometido)]]</f>
        <v>0</v>
      </c>
      <c r="BA14" s="123">
        <v>0</v>
      </c>
      <c r="BB14" s="122">
        <f t="shared" ref="BB14:BB19" si="0">AC14-AO14</f>
        <v>1096056.28</v>
      </c>
      <c r="BC14" s="123">
        <f>Tabla2[[#This Row],[RECURSOS ESTATALES (comprometido)]]</f>
        <v>0</v>
      </c>
      <c r="BD14" s="123">
        <v>0</v>
      </c>
      <c r="BE14" s="122">
        <f>BB14</f>
        <v>1096056.28</v>
      </c>
      <c r="BF14" s="123">
        <v>0</v>
      </c>
      <c r="BG14" s="123">
        <v>0</v>
      </c>
    </row>
    <row r="15" spans="1:59" s="126" customFormat="1" ht="83.25" customHeight="1" x14ac:dyDescent="0.2">
      <c r="A15" s="117" t="s">
        <v>102</v>
      </c>
      <c r="B15" s="118" t="s">
        <v>103</v>
      </c>
      <c r="C15" s="119" t="s">
        <v>72</v>
      </c>
      <c r="D15" s="119" t="s">
        <v>104</v>
      </c>
      <c r="E15" s="119" t="s">
        <v>307</v>
      </c>
      <c r="F15" s="119" t="s">
        <v>75</v>
      </c>
      <c r="G15" s="119" t="s">
        <v>106</v>
      </c>
      <c r="H15" s="118" t="s">
        <v>107</v>
      </c>
      <c r="I15" s="118" t="s">
        <v>78</v>
      </c>
      <c r="J15" s="118" t="s">
        <v>79</v>
      </c>
      <c r="K15" s="129" t="s">
        <v>108</v>
      </c>
      <c r="L15" s="121" t="s">
        <v>80</v>
      </c>
      <c r="M15" s="127" t="s">
        <v>109</v>
      </c>
      <c r="N15" s="121" t="s">
        <v>82</v>
      </c>
      <c r="O15" s="118" t="s">
        <v>110</v>
      </c>
      <c r="P15" s="122">
        <v>264153.40000000002</v>
      </c>
      <c r="Q15" s="123">
        <v>0</v>
      </c>
      <c r="R15" s="123">
        <v>0</v>
      </c>
      <c r="S15" s="122">
        <v>264153.40000000002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5">
        <v>264153.40000000002</v>
      </c>
      <c r="AD15" s="123">
        <v>0</v>
      </c>
      <c r="AE15" s="123">
        <v>0</v>
      </c>
      <c r="AF15" s="122">
        <f>AC15</f>
        <v>264153.40000000002</v>
      </c>
      <c r="AG15" s="123">
        <v>0</v>
      </c>
      <c r="AH15" s="123">
        <v>0</v>
      </c>
      <c r="AI15" s="125">
        <v>264153.40000000002</v>
      </c>
      <c r="AJ15" s="123">
        <v>0</v>
      </c>
      <c r="AK15" s="123">
        <v>0</v>
      </c>
      <c r="AL15" s="125">
        <v>264153.40000000002</v>
      </c>
      <c r="AM15" s="123">
        <v>0</v>
      </c>
      <c r="AN15" s="123">
        <v>0</v>
      </c>
      <c r="AO15" s="125">
        <v>264153.40000000002</v>
      </c>
      <c r="AP15" s="123">
        <v>0</v>
      </c>
      <c r="AQ15" s="123">
        <v>0</v>
      </c>
      <c r="AR15" s="125">
        <v>264153.40000000002</v>
      </c>
      <c r="AS15" s="123">
        <v>0</v>
      </c>
      <c r="AT15" s="123">
        <v>0</v>
      </c>
      <c r="AU15" s="125">
        <v>264153.40000000002</v>
      </c>
      <c r="AV15" s="123">
        <v>0</v>
      </c>
      <c r="AW15" s="123">
        <v>0</v>
      </c>
      <c r="AX15" s="125">
        <v>264153.40000000002</v>
      </c>
      <c r="AY15" s="123">
        <f>Tabla2[[#This Row],[INGRESOS DE FUENTE LOCAL       (comprometido)]]</f>
        <v>0</v>
      </c>
      <c r="AZ15" s="123">
        <f>Tabla2[[#This Row],[PARTICIPACIONES (comprometido)]]</f>
        <v>0</v>
      </c>
      <c r="BA15" s="123">
        <v>0</v>
      </c>
      <c r="BB15" s="122">
        <f t="shared" si="0"/>
        <v>0</v>
      </c>
      <c r="BC15" s="123">
        <f>Tabla2[[#This Row],[RECURSOS ESTATALES (comprometido)]]</f>
        <v>0</v>
      </c>
      <c r="BD15" s="123">
        <v>0</v>
      </c>
      <c r="BE15" s="122">
        <f>BB15</f>
        <v>0</v>
      </c>
      <c r="BF15" s="123">
        <v>0</v>
      </c>
      <c r="BG15" s="123">
        <v>0</v>
      </c>
    </row>
    <row r="16" spans="1:59" s="126" customFormat="1" ht="85.5" customHeight="1" x14ac:dyDescent="0.2">
      <c r="A16" s="117" t="s">
        <v>111</v>
      </c>
      <c r="B16" s="118" t="s">
        <v>112</v>
      </c>
      <c r="C16" s="119" t="s">
        <v>72</v>
      </c>
      <c r="D16" s="119" t="s">
        <v>113</v>
      </c>
      <c r="E16" s="119" t="s">
        <v>307</v>
      </c>
      <c r="F16" s="119" t="s">
        <v>75</v>
      </c>
      <c r="G16" s="119" t="s">
        <v>114</v>
      </c>
      <c r="H16" s="118" t="s">
        <v>115</v>
      </c>
      <c r="I16" s="118" t="s">
        <v>78</v>
      </c>
      <c r="J16" s="118" t="s">
        <v>79</v>
      </c>
      <c r="K16" s="129" t="s">
        <v>108</v>
      </c>
      <c r="L16" s="121" t="s">
        <v>80</v>
      </c>
      <c r="M16" s="130" t="s">
        <v>109</v>
      </c>
      <c r="N16" s="121" t="s">
        <v>82</v>
      </c>
      <c r="O16" s="118" t="s">
        <v>110</v>
      </c>
      <c r="P16" s="122">
        <v>222001.38</v>
      </c>
      <c r="Q16" s="123">
        <v>0</v>
      </c>
      <c r="R16" s="123">
        <v>0</v>
      </c>
      <c r="S16" s="122">
        <v>222001.38</v>
      </c>
      <c r="T16" s="123">
        <v>0</v>
      </c>
      <c r="U16" s="123">
        <v>0</v>
      </c>
      <c r="V16" s="123">
        <v>0</v>
      </c>
      <c r="W16" s="131">
        <v>77827.95</v>
      </c>
      <c r="X16" s="123">
        <v>0</v>
      </c>
      <c r="Y16" s="123">
        <v>0</v>
      </c>
      <c r="Z16" s="131">
        <v>77827.95</v>
      </c>
      <c r="AA16" s="123">
        <v>0</v>
      </c>
      <c r="AB16" s="123">
        <v>0</v>
      </c>
      <c r="AC16" s="131">
        <v>77827.95</v>
      </c>
      <c r="AD16" s="123">
        <v>0</v>
      </c>
      <c r="AE16" s="123">
        <v>0</v>
      </c>
      <c r="AF16" s="122">
        <f>AC16</f>
        <v>77827.95</v>
      </c>
      <c r="AG16" s="123">
        <v>0</v>
      </c>
      <c r="AH16" s="123">
        <v>0</v>
      </c>
      <c r="AI16" s="131">
        <v>77827.95</v>
      </c>
      <c r="AJ16" s="123">
        <v>0</v>
      </c>
      <c r="AK16" s="123">
        <v>0</v>
      </c>
      <c r="AL16" s="122">
        <f>AI16</f>
        <v>77827.95</v>
      </c>
      <c r="AM16" s="123">
        <v>0</v>
      </c>
      <c r="AN16" s="123">
        <v>0</v>
      </c>
      <c r="AO16" s="131">
        <v>77827.95</v>
      </c>
      <c r="AP16" s="123">
        <v>0</v>
      </c>
      <c r="AQ16" s="123">
        <v>0</v>
      </c>
      <c r="AR16" s="122">
        <f>AO16</f>
        <v>77827.95</v>
      </c>
      <c r="AS16" s="123">
        <v>0</v>
      </c>
      <c r="AT16" s="123">
        <v>0</v>
      </c>
      <c r="AU16" s="131">
        <v>77827.95</v>
      </c>
      <c r="AV16" s="123">
        <v>0</v>
      </c>
      <c r="AW16" s="123">
        <v>0</v>
      </c>
      <c r="AX16" s="122">
        <f>AU16</f>
        <v>77827.95</v>
      </c>
      <c r="AY16" s="123">
        <f>Tabla2[[#This Row],[INGRESOS DE FUENTE LOCAL       (comprometido)]]</f>
        <v>0</v>
      </c>
      <c r="AZ16" s="123">
        <f>Tabla2[[#This Row],[PARTICIPACIONES (comprometido)]]</f>
        <v>0</v>
      </c>
      <c r="BA16" s="123">
        <f>Tabla2[[#This Row],[PARTICIPACIONES (comprometido)]]</f>
        <v>0</v>
      </c>
      <c r="BB16" s="122">
        <f t="shared" si="0"/>
        <v>0</v>
      </c>
      <c r="BC16" s="123">
        <f>Tabla2[[#This Row],[RECURSOS ESTATALES (comprometido)]]</f>
        <v>0</v>
      </c>
      <c r="BD16" s="123">
        <f>Tabla2[[#This Row],[PARTICIPACIONES (comprometido)]]</f>
        <v>0</v>
      </c>
      <c r="BE16" s="122">
        <f>BB16</f>
        <v>0</v>
      </c>
      <c r="BF16" s="123">
        <v>0</v>
      </c>
      <c r="BG16" s="123">
        <v>0</v>
      </c>
    </row>
    <row r="17" spans="1:59" s="126" customFormat="1" ht="82.5" customHeight="1" x14ac:dyDescent="0.2">
      <c r="A17" s="117" t="s">
        <v>116</v>
      </c>
      <c r="B17" s="118" t="s">
        <v>117</v>
      </c>
      <c r="C17" s="119" t="s">
        <v>72</v>
      </c>
      <c r="D17" s="119" t="s">
        <v>72</v>
      </c>
      <c r="E17" s="119" t="s">
        <v>307</v>
      </c>
      <c r="F17" s="119" t="s">
        <v>75</v>
      </c>
      <c r="G17" s="119" t="s">
        <v>118</v>
      </c>
      <c r="H17" s="118" t="s">
        <v>119</v>
      </c>
      <c r="I17" s="118" t="s">
        <v>78</v>
      </c>
      <c r="J17" s="118" t="s">
        <v>79</v>
      </c>
      <c r="K17" s="129" t="s">
        <v>108</v>
      </c>
      <c r="L17" s="121" t="s">
        <v>80</v>
      </c>
      <c r="M17" s="130" t="s">
        <v>109</v>
      </c>
      <c r="N17" s="121" t="s">
        <v>82</v>
      </c>
      <c r="O17" s="118" t="s">
        <v>110</v>
      </c>
      <c r="P17" s="122">
        <v>498798.21</v>
      </c>
      <c r="Q17" s="123">
        <v>0</v>
      </c>
      <c r="R17" s="123">
        <v>0</v>
      </c>
      <c r="S17" s="122">
        <v>498798.21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3">
        <v>0</v>
      </c>
      <c r="AB17" s="123">
        <v>0</v>
      </c>
      <c r="AC17" s="123">
        <v>498798.21</v>
      </c>
      <c r="AD17" s="123">
        <v>0</v>
      </c>
      <c r="AE17" s="123">
        <v>0</v>
      </c>
      <c r="AF17" s="123">
        <f>AC17</f>
        <v>498798.21</v>
      </c>
      <c r="AG17" s="123">
        <v>0</v>
      </c>
      <c r="AH17" s="123">
        <v>0</v>
      </c>
      <c r="AI17" s="123">
        <v>498798.21</v>
      </c>
      <c r="AJ17" s="123">
        <v>0</v>
      </c>
      <c r="AK17" s="123">
        <v>0</v>
      </c>
      <c r="AL17" s="123">
        <f>AI17</f>
        <v>498798.21</v>
      </c>
      <c r="AM17" s="123">
        <v>0</v>
      </c>
      <c r="AN17" s="123">
        <v>0</v>
      </c>
      <c r="AO17" s="123">
        <v>498798.21</v>
      </c>
      <c r="AP17" s="123">
        <v>0</v>
      </c>
      <c r="AQ17" s="123">
        <v>0</v>
      </c>
      <c r="AR17" s="123">
        <f>AO17</f>
        <v>498798.21</v>
      </c>
      <c r="AS17" s="123">
        <v>0</v>
      </c>
      <c r="AT17" s="123">
        <v>0</v>
      </c>
      <c r="AU17" s="123">
        <v>498798.21</v>
      </c>
      <c r="AV17" s="123">
        <v>0</v>
      </c>
      <c r="AW17" s="123">
        <v>0</v>
      </c>
      <c r="AX17" s="123">
        <f>AU17</f>
        <v>498798.21</v>
      </c>
      <c r="AY17" s="123">
        <f>Tabla2[[#This Row],[INGRESOS DE FUENTE LOCAL       (comprometido)]]</f>
        <v>0</v>
      </c>
      <c r="AZ17" s="123">
        <f>Tabla2[[#This Row],[PARTICIPACIONES (comprometido)]]</f>
        <v>0</v>
      </c>
      <c r="BA17" s="123">
        <f>Tabla2[[#This Row],[PARTICIPACIONES (comprometido)]]</f>
        <v>0</v>
      </c>
      <c r="BB17" s="122">
        <f t="shared" si="0"/>
        <v>0</v>
      </c>
      <c r="BC17" s="123">
        <f>Tabla2[[#This Row],[RECURSOS ESTATALES (comprometido)]]</f>
        <v>0</v>
      </c>
      <c r="BD17" s="123">
        <f>Tabla2[[#This Row],[PARTICIPACIONES (comprometido)]]</f>
        <v>0</v>
      </c>
      <c r="BE17" s="122">
        <f>BB17</f>
        <v>0</v>
      </c>
      <c r="BF17" s="123">
        <v>0</v>
      </c>
      <c r="BG17" s="123">
        <v>0</v>
      </c>
    </row>
    <row r="18" spans="1:59" s="126" customFormat="1" ht="84.75" customHeight="1" x14ac:dyDescent="0.2">
      <c r="A18" s="117" t="s">
        <v>276</v>
      </c>
      <c r="B18" s="118" t="s">
        <v>310</v>
      </c>
      <c r="C18" s="119" t="s">
        <v>72</v>
      </c>
      <c r="D18" s="119" t="s">
        <v>113</v>
      </c>
      <c r="E18" s="119" t="s">
        <v>307</v>
      </c>
      <c r="F18" s="119" t="s">
        <v>75</v>
      </c>
      <c r="G18" s="119" t="s">
        <v>296</v>
      </c>
      <c r="H18" s="118" t="s">
        <v>248</v>
      </c>
      <c r="I18" s="118" t="s">
        <v>78</v>
      </c>
      <c r="J18" s="118" t="s">
        <v>79</v>
      </c>
      <c r="K18" s="129" t="s">
        <v>108</v>
      </c>
      <c r="L18" s="121" t="s">
        <v>80</v>
      </c>
      <c r="M18" s="130" t="s">
        <v>109</v>
      </c>
      <c r="N18" s="121" t="s">
        <v>82</v>
      </c>
      <c r="O18" s="118" t="s">
        <v>110</v>
      </c>
      <c r="P18" s="122">
        <v>222001.38</v>
      </c>
      <c r="Q18" s="123">
        <v>0</v>
      </c>
      <c r="R18" s="123">
        <v>0</v>
      </c>
      <c r="S18" s="122">
        <v>222001.38</v>
      </c>
      <c r="T18" s="123">
        <v>0</v>
      </c>
      <c r="U18" s="123">
        <v>0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  <c r="AC18" s="123">
        <v>222001.38</v>
      </c>
      <c r="AD18" s="123">
        <v>0</v>
      </c>
      <c r="AE18" s="123">
        <v>0</v>
      </c>
      <c r="AF18" s="123">
        <v>222001.38</v>
      </c>
      <c r="AG18" s="123">
        <v>0</v>
      </c>
      <c r="AH18" s="123">
        <v>0</v>
      </c>
      <c r="AI18" s="123">
        <v>222001.38</v>
      </c>
      <c r="AJ18" s="123">
        <v>0</v>
      </c>
      <c r="AK18" s="123">
        <v>0</v>
      </c>
      <c r="AL18" s="123">
        <v>222001.38</v>
      </c>
      <c r="AM18" s="123">
        <v>0</v>
      </c>
      <c r="AN18" s="123">
        <v>0</v>
      </c>
      <c r="AO18" s="123">
        <v>222001.38</v>
      </c>
      <c r="AP18" s="123">
        <f>Tabla2[[#This Row],[PARTICIPACIONES (comprometido)]]</f>
        <v>0</v>
      </c>
      <c r="AQ18" s="123">
        <f>Tabla2[[#This Row],[PARTICIPACIONES (comprometido)]]</f>
        <v>0</v>
      </c>
      <c r="AR18" s="123">
        <v>222001.38</v>
      </c>
      <c r="AS18" s="123">
        <f>Tabla2[[#This Row],[PARTICIPACIONES (comprometido)]]</f>
        <v>0</v>
      </c>
      <c r="AT18" s="123">
        <f>Tabla2[[#This Row],[PARTICIPACIONES (comprometido)]]</f>
        <v>0</v>
      </c>
      <c r="AU18" s="123">
        <v>222001.38</v>
      </c>
      <c r="AV18" s="123">
        <f>Tabla2[[#This Row],[PARTICIPACIONES (comprometido)]]</f>
        <v>0</v>
      </c>
      <c r="AW18" s="123">
        <f>Tabla2[[#This Row],[PARTICIPACIONES (comprometido)]]</f>
        <v>0</v>
      </c>
      <c r="AX18" s="123">
        <v>222001.38</v>
      </c>
      <c r="AY18" s="123">
        <f>Tabla2[[#This Row],[PARTICIPACIONES (comprometido)]]</f>
        <v>0</v>
      </c>
      <c r="AZ18" s="123">
        <f>Tabla2[[#This Row],[PARTICIPACIONES (comprometido)]]</f>
        <v>0</v>
      </c>
      <c r="BA18" s="123">
        <f>Tabla2[[#This Row],[PARTICIPACIONES (comprometido)]]</f>
        <v>0</v>
      </c>
      <c r="BB18" s="122">
        <f t="shared" si="0"/>
        <v>0</v>
      </c>
      <c r="BC18" s="123">
        <f>Tabla2[[#This Row],[PARTICIPACIONES (comprometido)]]</f>
        <v>0</v>
      </c>
      <c r="BD18" s="123">
        <f>Tabla2[[#This Row],[PARTICIPACIONES (comprometido)]]</f>
        <v>0</v>
      </c>
      <c r="BE18" s="122">
        <f>BB18</f>
        <v>0</v>
      </c>
      <c r="BF18" s="123">
        <f>Tabla2[[#This Row],[PARTICIPACIONES (comprometido)]]</f>
        <v>0</v>
      </c>
      <c r="BG18" s="123">
        <f>Tabla2[[#This Row],[PARTICIPACIONES (comprometido)]]</f>
        <v>0</v>
      </c>
    </row>
    <row r="19" spans="1:59" s="126" customFormat="1" ht="83.25" customHeight="1" x14ac:dyDescent="0.2">
      <c r="A19" s="117" t="s">
        <v>277</v>
      </c>
      <c r="B19" s="118" t="s">
        <v>278</v>
      </c>
      <c r="C19" s="119" t="s">
        <v>72</v>
      </c>
      <c r="D19" s="119" t="s">
        <v>279</v>
      </c>
      <c r="E19" s="119" t="s">
        <v>305</v>
      </c>
      <c r="F19" s="119" t="s">
        <v>75</v>
      </c>
      <c r="G19" s="119" t="s">
        <v>297</v>
      </c>
      <c r="H19" s="118" t="s">
        <v>300</v>
      </c>
      <c r="I19" s="118" t="s">
        <v>78</v>
      </c>
      <c r="J19" s="118" t="s">
        <v>79</v>
      </c>
      <c r="K19" s="129">
        <v>26105</v>
      </c>
      <c r="L19" s="121" t="s">
        <v>80</v>
      </c>
      <c r="M19" s="130" t="s">
        <v>294</v>
      </c>
      <c r="N19" s="121" t="s">
        <v>82</v>
      </c>
      <c r="O19" s="118" t="s">
        <v>110</v>
      </c>
      <c r="P19" s="122">
        <v>500000</v>
      </c>
      <c r="Q19" s="123">
        <v>0</v>
      </c>
      <c r="R19" s="123">
        <v>0</v>
      </c>
      <c r="S19" s="122">
        <v>500000</v>
      </c>
      <c r="T19" s="123">
        <v>0</v>
      </c>
      <c r="U19" s="123">
        <v>0</v>
      </c>
      <c r="V19" s="123">
        <v>0</v>
      </c>
      <c r="W19" s="122">
        <v>430001</v>
      </c>
      <c r="X19" s="123">
        <v>0</v>
      </c>
      <c r="Y19" s="123">
        <v>0</v>
      </c>
      <c r="Z19" s="122">
        <v>430001</v>
      </c>
      <c r="AA19" s="123">
        <v>0</v>
      </c>
      <c r="AB19" s="123">
        <v>0</v>
      </c>
      <c r="AC19" s="122">
        <v>430001</v>
      </c>
      <c r="AD19" s="123">
        <v>0</v>
      </c>
      <c r="AE19" s="123">
        <v>0</v>
      </c>
      <c r="AF19" s="122">
        <f>AC19</f>
        <v>430001</v>
      </c>
      <c r="AG19" s="123">
        <v>0</v>
      </c>
      <c r="AH19" s="123">
        <v>0</v>
      </c>
      <c r="AI19" s="122">
        <v>430001</v>
      </c>
      <c r="AJ19" s="123">
        <v>0</v>
      </c>
      <c r="AK19" s="123">
        <v>0</v>
      </c>
      <c r="AL19" s="122">
        <f>AI19</f>
        <v>430001</v>
      </c>
      <c r="AM19" s="123">
        <v>0</v>
      </c>
      <c r="AN19" s="123">
        <v>0</v>
      </c>
      <c r="AO19" s="122">
        <f>AL19</f>
        <v>430001</v>
      </c>
      <c r="AP19" s="123">
        <f>Tabla2[[#This Row],[PARTICIPACIONES (comprometido)]]</f>
        <v>0</v>
      </c>
      <c r="AQ19" s="123">
        <f>Tabla2[[#This Row],[PARTICIPACIONES (comprometido)]]</f>
        <v>0</v>
      </c>
      <c r="AR19" s="122">
        <f>AO19</f>
        <v>430001</v>
      </c>
      <c r="AS19" s="123">
        <f>Tabla2[[#This Row],[PARTICIPACIONES (comprometido)]]</f>
        <v>0</v>
      </c>
      <c r="AT19" s="123">
        <f>Tabla2[[#This Row],[PARTICIPACIONES (comprometido)]]</f>
        <v>0</v>
      </c>
      <c r="AU19" s="122">
        <f>AR19</f>
        <v>430001</v>
      </c>
      <c r="AV19" s="123">
        <f>Tabla2[[#This Row],[PARTICIPACIONES (comprometido)]]</f>
        <v>0</v>
      </c>
      <c r="AW19" s="123">
        <f>Tabla2[[#This Row],[PARTICIPACIONES (comprometido)]]</f>
        <v>0</v>
      </c>
      <c r="AX19" s="122">
        <f>AU19</f>
        <v>430001</v>
      </c>
      <c r="AY19" s="123">
        <f>Tabla2[[#This Row],[PARTICIPACIONES (comprometido)]]</f>
        <v>0</v>
      </c>
      <c r="AZ19" s="123">
        <f>Tabla2[[#This Row],[PARTICIPACIONES (comprometido)]]</f>
        <v>0</v>
      </c>
      <c r="BA19" s="123">
        <f>Tabla2[[#This Row],[PARTICIPACIONES (comprometido)]]</f>
        <v>0</v>
      </c>
      <c r="BB19" s="122">
        <f t="shared" si="0"/>
        <v>0</v>
      </c>
      <c r="BC19" s="123">
        <f>Tabla2[[#This Row],[PARTICIPACIONES (comprometido)]]</f>
        <v>0</v>
      </c>
      <c r="BD19" s="123">
        <f>Tabla2[[#This Row],[PARTICIPACIONES (comprometido)]]</f>
        <v>0</v>
      </c>
      <c r="BE19" s="122">
        <f t="shared" ref="BE19:BE20" si="1">BB19</f>
        <v>0</v>
      </c>
      <c r="BF19" s="123">
        <f>Tabla2[[#This Row],[PARTICIPACIONES (comprometido)]]</f>
        <v>0</v>
      </c>
      <c r="BG19" s="123">
        <f>Tabla2[[#This Row],[PARTICIPACIONES (comprometido)]]</f>
        <v>0</v>
      </c>
    </row>
    <row r="20" spans="1:59" s="126" customFormat="1" ht="84" customHeight="1" x14ac:dyDescent="0.2">
      <c r="A20" s="117" t="s">
        <v>280</v>
      </c>
      <c r="B20" s="118" t="s">
        <v>281</v>
      </c>
      <c r="C20" s="119" t="s">
        <v>72</v>
      </c>
      <c r="D20" s="119" t="s">
        <v>282</v>
      </c>
      <c r="E20" s="119" t="s">
        <v>305</v>
      </c>
      <c r="F20" s="119" t="s">
        <v>75</v>
      </c>
      <c r="G20" s="119" t="s">
        <v>298</v>
      </c>
      <c r="H20" s="118" t="s">
        <v>301</v>
      </c>
      <c r="I20" s="118" t="s">
        <v>78</v>
      </c>
      <c r="J20" s="118" t="s">
        <v>79</v>
      </c>
      <c r="K20" s="129">
        <v>26105</v>
      </c>
      <c r="L20" s="121" t="s">
        <v>80</v>
      </c>
      <c r="M20" s="130" t="s">
        <v>294</v>
      </c>
      <c r="N20" s="121" t="s">
        <v>82</v>
      </c>
      <c r="O20" s="118" t="s">
        <v>110</v>
      </c>
      <c r="P20" s="122">
        <v>495500</v>
      </c>
      <c r="Q20" s="123">
        <v>0</v>
      </c>
      <c r="R20" s="123">
        <v>0</v>
      </c>
      <c r="S20" s="122">
        <v>495500</v>
      </c>
      <c r="T20" s="123">
        <v>0</v>
      </c>
      <c r="U20" s="123">
        <v>0</v>
      </c>
      <c r="V20" s="123">
        <v>0</v>
      </c>
      <c r="W20" s="122">
        <v>430000</v>
      </c>
      <c r="X20" s="123">
        <v>0</v>
      </c>
      <c r="Y20" s="123">
        <v>0</v>
      </c>
      <c r="Z20" s="122">
        <v>430000</v>
      </c>
      <c r="AA20" s="123">
        <v>0</v>
      </c>
      <c r="AB20" s="123">
        <v>0</v>
      </c>
      <c r="AC20" s="122">
        <v>430000</v>
      </c>
      <c r="AD20" s="123">
        <v>0</v>
      </c>
      <c r="AE20" s="123">
        <v>0</v>
      </c>
      <c r="AF20" s="122">
        <f>AC20</f>
        <v>430000</v>
      </c>
      <c r="AG20" s="123">
        <v>0</v>
      </c>
      <c r="AH20" s="123">
        <v>0</v>
      </c>
      <c r="AI20" s="122">
        <v>430000</v>
      </c>
      <c r="AJ20" s="123">
        <v>0</v>
      </c>
      <c r="AK20" s="123">
        <v>0</v>
      </c>
      <c r="AL20" s="122">
        <f>AI20</f>
        <v>430000</v>
      </c>
      <c r="AM20" s="123">
        <v>0</v>
      </c>
      <c r="AN20" s="123">
        <v>0</v>
      </c>
      <c r="AO20" s="122">
        <v>430000</v>
      </c>
      <c r="AP20" s="123">
        <f>Tabla2[[#This Row],[PARTICIPACIONES (comprometido)]]</f>
        <v>0</v>
      </c>
      <c r="AQ20" s="123">
        <f>Tabla2[[#This Row],[PARTICIPACIONES (comprometido)]]</f>
        <v>0</v>
      </c>
      <c r="AR20" s="122">
        <f>AO20</f>
        <v>430000</v>
      </c>
      <c r="AS20" s="123">
        <f>Tabla2[[#This Row],[PARTICIPACIONES (comprometido)]]</f>
        <v>0</v>
      </c>
      <c r="AT20" s="123">
        <f>Tabla2[[#This Row],[PARTICIPACIONES (comprometido)]]</f>
        <v>0</v>
      </c>
      <c r="AU20" s="122">
        <v>430000</v>
      </c>
      <c r="AV20" s="123">
        <f>Tabla2[[#This Row],[PARTICIPACIONES (comprometido)]]</f>
        <v>0</v>
      </c>
      <c r="AW20" s="123">
        <f>Tabla2[[#This Row],[PARTICIPACIONES (comprometido)]]</f>
        <v>0</v>
      </c>
      <c r="AX20" s="122">
        <f>AU20</f>
        <v>430000</v>
      </c>
      <c r="AY20" s="123">
        <f>Tabla2[[#This Row],[PARTICIPACIONES (comprometido)]]</f>
        <v>0</v>
      </c>
      <c r="AZ20" s="123">
        <f>Tabla2[[#This Row],[PARTICIPACIONES (comprometido)]]</f>
        <v>0</v>
      </c>
      <c r="BA20" s="123">
        <f>Tabla2[[#This Row],[PARTICIPACIONES (comprometido)]]</f>
        <v>0</v>
      </c>
      <c r="BB20" s="122">
        <f t="shared" ref="BB20:BB35" si="2">AC20-AO20</f>
        <v>0</v>
      </c>
      <c r="BC20" s="123">
        <f>Tabla2[[#This Row],[PARTICIPACIONES (comprometido)]]</f>
        <v>0</v>
      </c>
      <c r="BD20" s="123">
        <f>Tabla2[[#This Row],[PARTICIPACIONES (comprometido)]]</f>
        <v>0</v>
      </c>
      <c r="BE20" s="122">
        <f t="shared" si="1"/>
        <v>0</v>
      </c>
      <c r="BF20" s="123">
        <f>Tabla2[[#This Row],[PARTICIPACIONES (comprometido)]]</f>
        <v>0</v>
      </c>
      <c r="BG20" s="123">
        <f>Tabla2[[#This Row],[PARTICIPACIONES (comprometido)]]</f>
        <v>0</v>
      </c>
    </row>
    <row r="21" spans="1:59" s="154" customFormat="1" ht="15" customHeight="1" x14ac:dyDescent="0.25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</row>
    <row r="22" spans="1:59" s="126" customFormat="1" ht="96.75" customHeight="1" x14ac:dyDescent="0.2">
      <c r="A22" s="117" t="s">
        <v>120</v>
      </c>
      <c r="B22" s="118" t="s">
        <v>121</v>
      </c>
      <c r="C22" s="119" t="s">
        <v>72</v>
      </c>
      <c r="D22" s="119" t="s">
        <v>113</v>
      </c>
      <c r="E22" s="119" t="s">
        <v>74</v>
      </c>
      <c r="F22" s="119" t="s">
        <v>75</v>
      </c>
      <c r="G22" s="119" t="s">
        <v>114</v>
      </c>
      <c r="H22" s="118" t="s">
        <v>122</v>
      </c>
      <c r="I22" s="118" t="s">
        <v>78</v>
      </c>
      <c r="J22" s="118" t="s">
        <v>79</v>
      </c>
      <c r="K22" s="120">
        <v>61306</v>
      </c>
      <c r="L22" s="121" t="s">
        <v>80</v>
      </c>
      <c r="M22" s="130" t="s">
        <v>128</v>
      </c>
      <c r="N22" s="121" t="s">
        <v>82</v>
      </c>
      <c r="O22" s="118" t="s">
        <v>83</v>
      </c>
      <c r="P22" s="122">
        <v>340000</v>
      </c>
      <c r="Q22" s="123">
        <v>0</v>
      </c>
      <c r="R22" s="123">
        <v>0</v>
      </c>
      <c r="S22" s="122">
        <v>340000</v>
      </c>
      <c r="T22" s="123">
        <v>0</v>
      </c>
      <c r="U22" s="123">
        <v>0</v>
      </c>
      <c r="V22" s="123">
        <v>0</v>
      </c>
      <c r="W22" s="123">
        <v>337013.7</v>
      </c>
      <c r="X22" s="123">
        <v>0</v>
      </c>
      <c r="Y22" s="123">
        <v>0</v>
      </c>
      <c r="Z22" s="123">
        <v>337013.7</v>
      </c>
      <c r="AA22" s="123">
        <v>0</v>
      </c>
      <c r="AB22" s="123">
        <v>0</v>
      </c>
      <c r="AC22" s="123">
        <v>337013.7</v>
      </c>
      <c r="AD22" s="123">
        <v>0</v>
      </c>
      <c r="AE22" s="123">
        <v>0</v>
      </c>
      <c r="AF22" s="123">
        <f>AC22</f>
        <v>337013.7</v>
      </c>
      <c r="AG22" s="123">
        <v>0</v>
      </c>
      <c r="AH22" s="123">
        <v>0</v>
      </c>
      <c r="AI22" s="123">
        <v>337013.7</v>
      </c>
      <c r="AJ22" s="123">
        <v>0</v>
      </c>
      <c r="AK22" s="123">
        <v>0</v>
      </c>
      <c r="AL22" s="123">
        <f>AI22</f>
        <v>337013.7</v>
      </c>
      <c r="AM22" s="123">
        <v>0</v>
      </c>
      <c r="AN22" s="123">
        <v>0</v>
      </c>
      <c r="AO22" s="123">
        <v>337013.7</v>
      </c>
      <c r="AP22" s="123">
        <v>0</v>
      </c>
      <c r="AQ22" s="123">
        <v>0</v>
      </c>
      <c r="AR22" s="123">
        <f>AO22</f>
        <v>337013.7</v>
      </c>
      <c r="AS22" s="123">
        <v>0</v>
      </c>
      <c r="AT22" s="123">
        <v>0</v>
      </c>
      <c r="AU22" s="123">
        <v>337013.7</v>
      </c>
      <c r="AV22" s="123">
        <v>0</v>
      </c>
      <c r="AW22" s="123">
        <v>0</v>
      </c>
      <c r="AX22" s="123">
        <f>AU22</f>
        <v>337013.7</v>
      </c>
      <c r="AY22" s="123">
        <f>Tabla2[[#This Row],[INGRESOS DE FUENTE LOCAL       (comprometido)]]</f>
        <v>0</v>
      </c>
      <c r="AZ22" s="123">
        <f>Tabla2[[#This Row],[PARTICIPACIONES (comprometido)]]</f>
        <v>0</v>
      </c>
      <c r="BA22" s="123">
        <f>Tabla2[[#This Row],[PARTICIPACIONES (comprometido)]]</f>
        <v>0</v>
      </c>
      <c r="BB22" s="122">
        <f t="shared" si="2"/>
        <v>0</v>
      </c>
      <c r="BC22" s="123">
        <f>Tabla2[[#This Row],[RECURSOS ESTATALES (comprometido)]]</f>
        <v>0</v>
      </c>
      <c r="BD22" s="123">
        <f>Tabla2[[#This Row],[RECURSOS ESTATALES (comprometido)]]</f>
        <v>0</v>
      </c>
      <c r="BE22" s="122">
        <f>BB22</f>
        <v>0</v>
      </c>
      <c r="BF22" s="123">
        <v>0</v>
      </c>
      <c r="BG22" s="123">
        <v>0</v>
      </c>
    </row>
    <row r="23" spans="1:59" s="126" customFormat="1" ht="87" customHeight="1" x14ac:dyDescent="0.2">
      <c r="A23" s="118" t="s">
        <v>124</v>
      </c>
      <c r="B23" s="118" t="s">
        <v>125</v>
      </c>
      <c r="C23" s="119" t="s">
        <v>72</v>
      </c>
      <c r="D23" s="119" t="s">
        <v>113</v>
      </c>
      <c r="E23" s="119" t="s">
        <v>74</v>
      </c>
      <c r="F23" s="119" t="s">
        <v>75</v>
      </c>
      <c r="G23" s="119" t="s">
        <v>114</v>
      </c>
      <c r="H23" s="118" t="s">
        <v>115</v>
      </c>
      <c r="I23" s="118" t="s">
        <v>78</v>
      </c>
      <c r="J23" s="118" t="s">
        <v>79</v>
      </c>
      <c r="K23" s="132" t="s">
        <v>127</v>
      </c>
      <c r="L23" s="121" t="s">
        <v>80</v>
      </c>
      <c r="M23" s="130" t="s">
        <v>128</v>
      </c>
      <c r="N23" s="121" t="s">
        <v>82</v>
      </c>
      <c r="O23" s="118" t="s">
        <v>110</v>
      </c>
      <c r="P23" s="122">
        <v>155097.35999999999</v>
      </c>
      <c r="Q23" s="123">
        <v>0</v>
      </c>
      <c r="R23" s="123">
        <v>0</v>
      </c>
      <c r="S23" s="122">
        <v>155097.35999999999</v>
      </c>
      <c r="T23" s="123">
        <v>0</v>
      </c>
      <c r="U23" s="123">
        <v>0</v>
      </c>
      <c r="V23" s="123">
        <v>0</v>
      </c>
      <c r="W23" s="123">
        <v>0</v>
      </c>
      <c r="X23" s="123">
        <v>0</v>
      </c>
      <c r="Y23" s="123">
        <v>0</v>
      </c>
      <c r="Z23" s="123">
        <v>0</v>
      </c>
      <c r="AA23" s="123">
        <v>0</v>
      </c>
      <c r="AB23" s="123">
        <v>0</v>
      </c>
      <c r="AC23" s="124">
        <v>155097.35999999999</v>
      </c>
      <c r="AD23" s="123">
        <v>0</v>
      </c>
      <c r="AE23" s="123">
        <v>0</v>
      </c>
      <c r="AF23" s="122">
        <f>AC23</f>
        <v>155097.35999999999</v>
      </c>
      <c r="AG23" s="123">
        <v>0</v>
      </c>
      <c r="AH23" s="123">
        <v>0</v>
      </c>
      <c r="AI23" s="125">
        <v>155097.35999999999</v>
      </c>
      <c r="AJ23" s="123">
        <v>0</v>
      </c>
      <c r="AK23" s="123">
        <v>0</v>
      </c>
      <c r="AL23" s="123">
        <v>155097.35999999999</v>
      </c>
      <c r="AM23" s="123">
        <v>0</v>
      </c>
      <c r="AN23" s="123">
        <v>0</v>
      </c>
      <c r="AO23" s="125">
        <v>155097.35999999999</v>
      </c>
      <c r="AP23" s="123">
        <v>0</v>
      </c>
      <c r="AQ23" s="123">
        <v>0</v>
      </c>
      <c r="AR23" s="122">
        <f>AO23</f>
        <v>155097.35999999999</v>
      </c>
      <c r="AS23" s="123">
        <v>0</v>
      </c>
      <c r="AT23" s="123">
        <v>0</v>
      </c>
      <c r="AU23" s="125">
        <v>155097.35999999999</v>
      </c>
      <c r="AV23" s="123">
        <v>0</v>
      </c>
      <c r="AW23" s="123">
        <v>0</v>
      </c>
      <c r="AX23" s="122">
        <f>AU23</f>
        <v>155097.35999999999</v>
      </c>
      <c r="AY23" s="123">
        <f>Tabla2[[#This Row],[INGRESOS DE FUENTE LOCAL       (comprometido)]]</f>
        <v>0</v>
      </c>
      <c r="AZ23" s="123">
        <f>Tabla2[[#This Row],[PARTICIPACIONES (comprometido)]]</f>
        <v>0</v>
      </c>
      <c r="BA23" s="123">
        <f>Tabla2[[#This Row],[PARTICIPACIONES (comprometido)]]</f>
        <v>0</v>
      </c>
      <c r="BB23" s="122">
        <f t="shared" si="2"/>
        <v>0</v>
      </c>
      <c r="BC23" s="123">
        <f>Tabla2[[#This Row],[RECURSOS ESTATALES (comprometido)]]</f>
        <v>0</v>
      </c>
      <c r="BD23" s="123">
        <f>Tabla2[[#This Row],[RECURSOS ESTATALES (comprometido)]]</f>
        <v>0</v>
      </c>
      <c r="BE23" s="122">
        <f>BB23</f>
        <v>0</v>
      </c>
      <c r="BF23" s="123">
        <v>0</v>
      </c>
      <c r="BG23" s="123">
        <v>0</v>
      </c>
    </row>
    <row r="24" spans="1:59" s="126" customFormat="1" ht="90.75" customHeight="1" x14ac:dyDescent="0.2">
      <c r="A24" s="118" t="s">
        <v>129</v>
      </c>
      <c r="B24" s="118" t="s">
        <v>130</v>
      </c>
      <c r="C24" s="119" t="s">
        <v>72</v>
      </c>
      <c r="D24" s="119" t="s">
        <v>104</v>
      </c>
      <c r="E24" s="119" t="s">
        <v>74</v>
      </c>
      <c r="F24" s="119" t="s">
        <v>75</v>
      </c>
      <c r="G24" s="119" t="s">
        <v>106</v>
      </c>
      <c r="H24" s="118" t="s">
        <v>107</v>
      </c>
      <c r="I24" s="118" t="s">
        <v>78</v>
      </c>
      <c r="J24" s="118" t="s">
        <v>79</v>
      </c>
      <c r="K24" s="129" t="s">
        <v>127</v>
      </c>
      <c r="L24" s="121" t="s">
        <v>80</v>
      </c>
      <c r="M24" s="130" t="s">
        <v>128</v>
      </c>
      <c r="N24" s="121" t="s">
        <v>82</v>
      </c>
      <c r="O24" s="118" t="s">
        <v>110</v>
      </c>
      <c r="P24" s="122">
        <v>627206.93000000005</v>
      </c>
      <c r="Q24" s="123">
        <v>0</v>
      </c>
      <c r="R24" s="123">
        <v>0</v>
      </c>
      <c r="S24" s="122">
        <v>627206.93000000005</v>
      </c>
      <c r="T24" s="123">
        <v>0</v>
      </c>
      <c r="U24" s="123">
        <v>0</v>
      </c>
      <c r="V24" s="123">
        <v>0</v>
      </c>
      <c r="W24" s="123">
        <v>0</v>
      </c>
      <c r="X24" s="123">
        <v>0</v>
      </c>
      <c r="Y24" s="123">
        <v>0</v>
      </c>
      <c r="Z24" s="123">
        <v>0</v>
      </c>
      <c r="AA24" s="123">
        <v>0</v>
      </c>
      <c r="AB24" s="123">
        <v>0</v>
      </c>
      <c r="AC24" s="124">
        <v>627206.93000000005</v>
      </c>
      <c r="AD24" s="123">
        <v>0</v>
      </c>
      <c r="AE24" s="123">
        <v>0</v>
      </c>
      <c r="AF24" s="122">
        <f>AC24</f>
        <v>627206.93000000005</v>
      </c>
      <c r="AG24" s="123">
        <v>0</v>
      </c>
      <c r="AH24" s="123">
        <v>0</v>
      </c>
      <c r="AI24" s="124">
        <v>627206.93000000005</v>
      </c>
      <c r="AJ24" s="123">
        <v>0</v>
      </c>
      <c r="AK24" s="123">
        <v>0</v>
      </c>
      <c r="AL24" s="122">
        <f>AI24</f>
        <v>627206.93000000005</v>
      </c>
      <c r="AM24" s="123">
        <v>0</v>
      </c>
      <c r="AN24" s="123">
        <v>0</v>
      </c>
      <c r="AO24" s="124">
        <v>627206.93000000005</v>
      </c>
      <c r="AP24" s="123">
        <v>0</v>
      </c>
      <c r="AQ24" s="123">
        <v>0</v>
      </c>
      <c r="AR24" s="122">
        <f>AO24</f>
        <v>627206.93000000005</v>
      </c>
      <c r="AS24" s="123">
        <v>0</v>
      </c>
      <c r="AT24" s="123">
        <v>0</v>
      </c>
      <c r="AU24" s="124">
        <v>627206.93000000005</v>
      </c>
      <c r="AV24" s="123">
        <v>0</v>
      </c>
      <c r="AW24" s="123">
        <v>0</v>
      </c>
      <c r="AX24" s="122">
        <f>AU24</f>
        <v>627206.93000000005</v>
      </c>
      <c r="AY24" s="123">
        <f>Tabla2[[#This Row],[INGRESOS DE FUENTE LOCAL       (comprometido)]]</f>
        <v>0</v>
      </c>
      <c r="AZ24" s="123">
        <f>Tabla2[[#This Row],[PARTICIPACIONES (comprometido)]]</f>
        <v>0</v>
      </c>
      <c r="BA24" s="123">
        <f>Tabla2[[#This Row],[PARTICIPACIONES (comprometido)]]</f>
        <v>0</v>
      </c>
      <c r="BB24" s="122">
        <f t="shared" si="2"/>
        <v>0</v>
      </c>
      <c r="BC24" s="123">
        <f>Tabla2[[#This Row],[RECURSOS ESTATALES (comprometido)]]</f>
        <v>0</v>
      </c>
      <c r="BD24" s="123">
        <f>Tabla2[[#This Row],[RECURSOS ESTATALES (comprometido)]]</f>
        <v>0</v>
      </c>
      <c r="BE24" s="122">
        <f>BB24</f>
        <v>0</v>
      </c>
      <c r="BF24" s="123">
        <v>0</v>
      </c>
      <c r="BG24" s="123">
        <v>0</v>
      </c>
    </row>
    <row r="25" spans="1:59" s="133" customFormat="1" ht="83.25" customHeight="1" x14ac:dyDescent="0.2">
      <c r="A25" s="117" t="s">
        <v>131</v>
      </c>
      <c r="B25" s="118" t="s">
        <v>132</v>
      </c>
      <c r="C25" s="119" t="s">
        <v>72</v>
      </c>
      <c r="D25" s="119" t="s">
        <v>113</v>
      </c>
      <c r="E25" s="119" t="s">
        <v>305</v>
      </c>
      <c r="F25" s="119" t="s">
        <v>75</v>
      </c>
      <c r="G25" s="119" t="s">
        <v>133</v>
      </c>
      <c r="H25" s="118" t="s">
        <v>77</v>
      </c>
      <c r="I25" s="118" t="s">
        <v>78</v>
      </c>
      <c r="J25" s="118" t="s">
        <v>79</v>
      </c>
      <c r="K25" s="127"/>
      <c r="L25" s="121" t="s">
        <v>80</v>
      </c>
      <c r="M25" s="127"/>
      <c r="N25" s="121" t="s">
        <v>82</v>
      </c>
      <c r="O25" s="118" t="s">
        <v>83</v>
      </c>
      <c r="P25" s="122">
        <v>150000</v>
      </c>
      <c r="Q25" s="123">
        <v>0</v>
      </c>
      <c r="R25" s="123">
        <v>0</v>
      </c>
      <c r="S25" s="122">
        <v>150000</v>
      </c>
      <c r="T25" s="123">
        <v>0</v>
      </c>
      <c r="U25" s="123">
        <v>0</v>
      </c>
      <c r="V25" s="123">
        <v>0</v>
      </c>
      <c r="W25" s="123">
        <v>0</v>
      </c>
      <c r="X25" s="123">
        <v>0</v>
      </c>
      <c r="Y25" s="123">
        <v>0</v>
      </c>
      <c r="Z25" s="123">
        <v>0</v>
      </c>
      <c r="AA25" s="123">
        <v>0</v>
      </c>
      <c r="AB25" s="123">
        <v>0</v>
      </c>
      <c r="AC25" s="123">
        <v>0</v>
      </c>
      <c r="AD25" s="123">
        <v>0</v>
      </c>
      <c r="AE25" s="123">
        <v>0</v>
      </c>
      <c r="AF25" s="123">
        <v>0</v>
      </c>
      <c r="AG25" s="123">
        <v>0</v>
      </c>
      <c r="AH25" s="123">
        <v>0</v>
      </c>
      <c r="AI25" s="123">
        <v>0</v>
      </c>
      <c r="AJ25" s="123">
        <v>0</v>
      </c>
      <c r="AK25" s="123">
        <v>0</v>
      </c>
      <c r="AL25" s="123">
        <f>Tabla2[[#This Row],[MONTO TOTAL      (devengado)]]</f>
        <v>0</v>
      </c>
      <c r="AM25" s="123">
        <v>0</v>
      </c>
      <c r="AN25" s="123">
        <v>0</v>
      </c>
      <c r="AO25" s="123">
        <f>Tabla2[[#This Row],[MONTO TOTAL      (devengado)]]</f>
        <v>0</v>
      </c>
      <c r="AP25" s="123">
        <v>0</v>
      </c>
      <c r="AQ25" s="123">
        <v>0</v>
      </c>
      <c r="AR25" s="123">
        <f>Tabla2[[#This Row],[MONTO TOTAL        (ejercido)]]</f>
        <v>0</v>
      </c>
      <c r="AS25" s="123">
        <v>0</v>
      </c>
      <c r="AT25" s="123">
        <v>0</v>
      </c>
      <c r="AU25" s="123">
        <f>Tabla2[[#This Row],[MONTO TOTAL        (ejercido)]]</f>
        <v>0</v>
      </c>
      <c r="AV25" s="123">
        <v>0</v>
      </c>
      <c r="AW25" s="123">
        <v>0</v>
      </c>
      <c r="AX25" s="123">
        <f>Tabla2[[#This Row],[MONTO TOTAL         (pagado)]]</f>
        <v>0</v>
      </c>
      <c r="AY25" s="123">
        <f>Tabla2[[#This Row],[INGRESOS DE FUENTE LOCAL       (comprometido)]]</f>
        <v>0</v>
      </c>
      <c r="AZ25" s="123">
        <f>Tabla2[[#This Row],[PARTICIPACIONES (comprometido)]]</f>
        <v>0</v>
      </c>
      <c r="BA25" s="123">
        <f>Tabla2[[#This Row],[PARTICIPACIONES (comprometido)]]</f>
        <v>0</v>
      </c>
      <c r="BB25" s="123">
        <f>Tabla2[[#This Row],[APORTACIONES (comprometido)]]-Tabla2[[#This Row],[MONTO TOTAL         (pagado)]]</f>
        <v>0</v>
      </c>
      <c r="BC25" s="123">
        <f>Tabla2[[#This Row],[RECURSOS ESTATALES (comprometido)]]</f>
        <v>0</v>
      </c>
      <c r="BD25" s="123">
        <f>Tabla2[[#This Row],[PARTICIPACIONES (comprometido)]]</f>
        <v>0</v>
      </c>
      <c r="BE25" s="123">
        <f>Tabla3[[#This Row],[MONTO TOTAL       (por ejercer)]]</f>
        <v>0</v>
      </c>
      <c r="BF25" s="123">
        <v>0</v>
      </c>
      <c r="BG25" s="123">
        <v>0</v>
      </c>
    </row>
    <row r="26" spans="1:59" s="126" customFormat="1" ht="83.25" customHeight="1" x14ac:dyDescent="0.2">
      <c r="A26" s="117" t="s">
        <v>286</v>
      </c>
      <c r="B26" s="118" t="s">
        <v>287</v>
      </c>
      <c r="C26" s="119" t="s">
        <v>72</v>
      </c>
      <c r="D26" s="119" t="s">
        <v>72</v>
      </c>
      <c r="E26" s="119" t="s">
        <v>74</v>
      </c>
      <c r="F26" s="119" t="s">
        <v>75</v>
      </c>
      <c r="G26" s="119" t="s">
        <v>302</v>
      </c>
      <c r="H26" s="118" t="s">
        <v>122</v>
      </c>
      <c r="I26" s="118" t="s">
        <v>78</v>
      </c>
      <c r="J26" s="118" t="s">
        <v>79</v>
      </c>
      <c r="K26" s="129" t="s">
        <v>127</v>
      </c>
      <c r="L26" s="121" t="s">
        <v>80</v>
      </c>
      <c r="M26" s="130" t="s">
        <v>128</v>
      </c>
      <c r="N26" s="121" t="s">
        <v>82</v>
      </c>
      <c r="O26" s="118" t="s">
        <v>83</v>
      </c>
      <c r="P26" s="122">
        <v>82972.5</v>
      </c>
      <c r="Q26" s="123">
        <v>0</v>
      </c>
      <c r="R26" s="123">
        <v>0</v>
      </c>
      <c r="S26" s="122">
        <f>P26</f>
        <v>82972.5</v>
      </c>
      <c r="T26" s="123">
        <v>0</v>
      </c>
      <c r="U26" s="123">
        <v>0</v>
      </c>
      <c r="V26" s="123">
        <v>0</v>
      </c>
      <c r="W26" s="123">
        <v>0</v>
      </c>
      <c r="X26" s="123">
        <v>0</v>
      </c>
      <c r="Y26" s="123">
        <v>0</v>
      </c>
      <c r="Z26" s="123">
        <v>0</v>
      </c>
      <c r="AA26" s="123">
        <v>0</v>
      </c>
      <c r="AB26" s="123">
        <v>0</v>
      </c>
      <c r="AC26" s="122">
        <v>82972.5</v>
      </c>
      <c r="AD26" s="123">
        <v>0</v>
      </c>
      <c r="AE26" s="123">
        <v>0</v>
      </c>
      <c r="AF26" s="122">
        <f>AC26</f>
        <v>82972.5</v>
      </c>
      <c r="AG26" s="123">
        <v>0</v>
      </c>
      <c r="AH26" s="123">
        <v>0</v>
      </c>
      <c r="AI26" s="122">
        <v>82972.5</v>
      </c>
      <c r="AJ26" s="123">
        <v>0</v>
      </c>
      <c r="AK26" s="123">
        <v>0</v>
      </c>
      <c r="AL26" s="122">
        <f>AI26</f>
        <v>82972.5</v>
      </c>
      <c r="AM26" s="123">
        <v>0</v>
      </c>
      <c r="AN26" s="123">
        <v>0</v>
      </c>
      <c r="AO26" s="122">
        <v>82972.5</v>
      </c>
      <c r="AP26" s="123">
        <v>0</v>
      </c>
      <c r="AQ26" s="123">
        <v>0</v>
      </c>
      <c r="AR26" s="122">
        <f>AO26</f>
        <v>82972.5</v>
      </c>
      <c r="AS26" s="123">
        <v>0</v>
      </c>
      <c r="AT26" s="123">
        <v>0</v>
      </c>
      <c r="AU26" s="122">
        <v>82972.5</v>
      </c>
      <c r="AV26" s="123">
        <v>0</v>
      </c>
      <c r="AW26" s="123">
        <v>0</v>
      </c>
      <c r="AX26" s="122">
        <f>AU26</f>
        <v>82972.5</v>
      </c>
      <c r="AY26" s="123">
        <f>Tabla2[[#This Row],[INGRESOS DE FUENTE LOCAL       (comprometido)]]</f>
        <v>0</v>
      </c>
      <c r="AZ26" s="123">
        <f>Tabla2[[#This Row],[PARTICIPACIONES (comprometido)]]</f>
        <v>0</v>
      </c>
      <c r="BA26" s="123">
        <f>Tabla2[[#This Row],[PARTICIPACIONES (comprometido)]]</f>
        <v>0</v>
      </c>
      <c r="BB26" s="122">
        <f t="shared" si="2"/>
        <v>0</v>
      </c>
      <c r="BC26" s="123">
        <f>Tabla2[[#This Row],[RECURSOS ESTATALES (comprometido)]]</f>
        <v>0</v>
      </c>
      <c r="BD26" s="123">
        <f>Tabla2[[#This Row],[PARTICIPACIONES (comprometido)]]</f>
        <v>0</v>
      </c>
      <c r="BE26" s="122">
        <f>BB26</f>
        <v>0</v>
      </c>
      <c r="BF26" s="123">
        <v>0</v>
      </c>
      <c r="BG26" s="123">
        <v>0</v>
      </c>
    </row>
    <row r="27" spans="1:59" s="126" customFormat="1" ht="87" customHeight="1" x14ac:dyDescent="0.2">
      <c r="A27" s="117" t="s">
        <v>288</v>
      </c>
      <c r="B27" s="118" t="s">
        <v>289</v>
      </c>
      <c r="C27" s="119" t="s">
        <v>72</v>
      </c>
      <c r="D27" s="119" t="s">
        <v>113</v>
      </c>
      <c r="E27" s="119" t="s">
        <v>74</v>
      </c>
      <c r="F27" s="119" t="s">
        <v>75</v>
      </c>
      <c r="G27" s="119">
        <v>175.95</v>
      </c>
      <c r="H27" s="118" t="s">
        <v>248</v>
      </c>
      <c r="I27" s="118" t="s">
        <v>78</v>
      </c>
      <c r="J27" s="118" t="s">
        <v>79</v>
      </c>
      <c r="K27" s="129" t="s">
        <v>127</v>
      </c>
      <c r="L27" s="121" t="s">
        <v>80</v>
      </c>
      <c r="M27" s="130" t="s">
        <v>128</v>
      </c>
      <c r="N27" s="121" t="s">
        <v>82</v>
      </c>
      <c r="O27" s="118" t="s">
        <v>83</v>
      </c>
      <c r="P27" s="122">
        <v>442408.92</v>
      </c>
      <c r="Q27" s="123">
        <v>0</v>
      </c>
      <c r="R27" s="123">
        <v>0</v>
      </c>
      <c r="S27" s="122">
        <f>P27</f>
        <v>442408.92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3">
        <v>0</v>
      </c>
      <c r="AA27" s="123">
        <v>0</v>
      </c>
      <c r="AB27" s="123">
        <v>0</v>
      </c>
      <c r="AC27" s="122">
        <v>442408.92</v>
      </c>
      <c r="AD27" s="123">
        <v>0</v>
      </c>
      <c r="AE27" s="123">
        <v>0</v>
      </c>
      <c r="AF27" s="122">
        <f>AC27</f>
        <v>442408.92</v>
      </c>
      <c r="AG27" s="123">
        <v>0</v>
      </c>
      <c r="AH27" s="123">
        <v>0</v>
      </c>
      <c r="AI27" s="122">
        <v>442408.92</v>
      </c>
      <c r="AJ27" s="123">
        <v>0</v>
      </c>
      <c r="AK27" s="123">
        <v>0</v>
      </c>
      <c r="AL27" s="122">
        <f>AI27</f>
        <v>442408.92</v>
      </c>
      <c r="AM27" s="123">
        <v>0</v>
      </c>
      <c r="AN27" s="123">
        <v>0</v>
      </c>
      <c r="AO27" s="122">
        <v>442408.92</v>
      </c>
      <c r="AP27" s="123">
        <v>0</v>
      </c>
      <c r="AQ27" s="123">
        <v>0</v>
      </c>
      <c r="AR27" s="122">
        <f>AO27</f>
        <v>442408.92</v>
      </c>
      <c r="AS27" s="123">
        <v>0</v>
      </c>
      <c r="AT27" s="123">
        <v>0</v>
      </c>
      <c r="AU27" s="122">
        <v>442408.92</v>
      </c>
      <c r="AV27" s="123">
        <v>0</v>
      </c>
      <c r="AW27" s="123">
        <v>0</v>
      </c>
      <c r="AX27" s="122">
        <f>AU27</f>
        <v>442408.92</v>
      </c>
      <c r="AY27" s="123">
        <f>Tabla2[[#This Row],[INGRESOS DE FUENTE LOCAL       (comprometido)]]</f>
        <v>0</v>
      </c>
      <c r="AZ27" s="123">
        <f>Tabla2[[#This Row],[PARTICIPACIONES (comprometido)]]</f>
        <v>0</v>
      </c>
      <c r="BA27" s="123">
        <f>Tabla2[[#This Row],[PARTICIPACIONES (comprometido)]]</f>
        <v>0</v>
      </c>
      <c r="BB27" s="122">
        <f t="shared" si="2"/>
        <v>0</v>
      </c>
      <c r="BC27" s="123">
        <f>Tabla2[[#This Row],[RECURSOS ESTATALES (comprometido)]]</f>
        <v>0</v>
      </c>
      <c r="BD27" s="123">
        <f>Tabla2[[#This Row],[PARTICIPACIONES (comprometido)]]</f>
        <v>0</v>
      </c>
      <c r="BE27" s="122">
        <f>BB27</f>
        <v>0</v>
      </c>
      <c r="BF27" s="123">
        <v>0</v>
      </c>
      <c r="BG27" s="123">
        <v>0</v>
      </c>
    </row>
    <row r="28" spans="1:59" s="126" customFormat="1" ht="11.25" x14ac:dyDescent="0.2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4"/>
    </row>
    <row r="29" spans="1:59" s="126" customFormat="1" ht="87.75" customHeight="1" x14ac:dyDescent="0.2">
      <c r="A29" s="118" t="s">
        <v>134</v>
      </c>
      <c r="B29" s="118" t="s">
        <v>135</v>
      </c>
      <c r="C29" s="119" t="s">
        <v>72</v>
      </c>
      <c r="D29" s="119" t="s">
        <v>136</v>
      </c>
      <c r="E29" s="119" t="s">
        <v>74</v>
      </c>
      <c r="F29" s="119" t="s">
        <v>75</v>
      </c>
      <c r="G29" s="119" t="s">
        <v>137</v>
      </c>
      <c r="H29" s="118" t="s">
        <v>138</v>
      </c>
      <c r="I29" s="118" t="s">
        <v>78</v>
      </c>
      <c r="J29" s="118" t="s">
        <v>79</v>
      </c>
      <c r="K29" s="129" t="s">
        <v>139</v>
      </c>
      <c r="L29" s="121" t="s">
        <v>80</v>
      </c>
      <c r="M29" s="130" t="s">
        <v>295</v>
      </c>
      <c r="N29" s="121" t="s">
        <v>82</v>
      </c>
      <c r="O29" s="118" t="s">
        <v>83</v>
      </c>
      <c r="P29" s="122">
        <v>1849292.1</v>
      </c>
      <c r="Q29" s="123">
        <v>0</v>
      </c>
      <c r="R29" s="123">
        <v>0</v>
      </c>
      <c r="S29" s="122">
        <v>1849292.1</v>
      </c>
      <c r="T29" s="123">
        <v>0</v>
      </c>
      <c r="U29" s="123">
        <v>0</v>
      </c>
      <c r="V29" s="123">
        <v>0</v>
      </c>
      <c r="W29" s="123">
        <v>1849291.38</v>
      </c>
      <c r="X29" s="123">
        <v>0</v>
      </c>
      <c r="Y29" s="123">
        <v>0</v>
      </c>
      <c r="Z29" s="123">
        <v>1849291.38</v>
      </c>
      <c r="AA29" s="123">
        <v>0</v>
      </c>
      <c r="AB29" s="123">
        <v>0</v>
      </c>
      <c r="AC29" s="123">
        <v>1849291.38</v>
      </c>
      <c r="AD29" s="123">
        <v>0</v>
      </c>
      <c r="AE29" s="123">
        <v>0</v>
      </c>
      <c r="AF29" s="123">
        <f t="shared" ref="AF29:AF35" si="3">AC29</f>
        <v>1849291.38</v>
      </c>
      <c r="AG29" s="123">
        <v>0</v>
      </c>
      <c r="AH29" s="123">
        <v>0</v>
      </c>
      <c r="AI29" s="123">
        <v>1849291.38</v>
      </c>
      <c r="AJ29" s="123">
        <v>0</v>
      </c>
      <c r="AK29" s="123">
        <v>0</v>
      </c>
      <c r="AL29" s="123">
        <f t="shared" ref="AL29:AL35" si="4">AI29</f>
        <v>1849291.38</v>
      </c>
      <c r="AM29" s="123">
        <v>0</v>
      </c>
      <c r="AN29" s="123">
        <v>0</v>
      </c>
      <c r="AO29" s="123">
        <v>1849291.38</v>
      </c>
      <c r="AP29" s="123">
        <v>0</v>
      </c>
      <c r="AQ29" s="123">
        <v>0</v>
      </c>
      <c r="AR29" s="123">
        <f t="shared" ref="AR29:AR35" si="5">AO29</f>
        <v>1849291.38</v>
      </c>
      <c r="AS29" s="123">
        <v>0</v>
      </c>
      <c r="AT29" s="123">
        <v>0</v>
      </c>
      <c r="AU29" s="123">
        <v>1849291.38</v>
      </c>
      <c r="AV29" s="123">
        <v>0</v>
      </c>
      <c r="AW29" s="123">
        <v>0</v>
      </c>
      <c r="AX29" s="123">
        <f t="shared" ref="AX29:AX35" si="6">AU29</f>
        <v>1849291.38</v>
      </c>
      <c r="AY29" s="123">
        <f>Tabla2[[#This Row],[INGRESOS DE FUENTE LOCAL       (comprometido)]]</f>
        <v>0</v>
      </c>
      <c r="AZ29" s="123">
        <f>Tabla2[[#This Row],[PARTICIPACIONES (comprometido)]]</f>
        <v>0</v>
      </c>
      <c r="BA29" s="123">
        <f>Tabla2[[#This Row],[PARTICIPACIONES (comprometido)]]</f>
        <v>0</v>
      </c>
      <c r="BB29" s="122">
        <f t="shared" si="2"/>
        <v>0</v>
      </c>
      <c r="BC29" s="123">
        <f>Tabla2[[#This Row],[RECURSOS ESTATALES (comprometido)]]</f>
        <v>0</v>
      </c>
      <c r="BD29" s="123">
        <f>Tabla2[[#This Row],[PARTICIPACIONES (comprometido)]]</f>
        <v>0</v>
      </c>
      <c r="BE29" s="122">
        <f>BB29</f>
        <v>0</v>
      </c>
      <c r="BF29" s="123">
        <v>0</v>
      </c>
      <c r="BG29" s="123">
        <v>0</v>
      </c>
    </row>
    <row r="30" spans="1:59" s="126" customFormat="1" ht="96.75" customHeight="1" x14ac:dyDescent="0.2">
      <c r="A30" s="118" t="s">
        <v>141</v>
      </c>
      <c r="B30" s="118" t="s">
        <v>142</v>
      </c>
      <c r="C30" s="119" t="s">
        <v>72</v>
      </c>
      <c r="D30" s="119" t="s">
        <v>143</v>
      </c>
      <c r="E30" s="119" t="s">
        <v>74</v>
      </c>
      <c r="F30" s="119" t="s">
        <v>75</v>
      </c>
      <c r="G30" s="119" t="s">
        <v>144</v>
      </c>
      <c r="H30" s="118" t="s">
        <v>145</v>
      </c>
      <c r="I30" s="118" t="s">
        <v>78</v>
      </c>
      <c r="J30" s="118" t="s">
        <v>79</v>
      </c>
      <c r="K30" s="129" t="s">
        <v>139</v>
      </c>
      <c r="L30" s="121" t="s">
        <v>80</v>
      </c>
      <c r="M30" s="130" t="s">
        <v>295</v>
      </c>
      <c r="N30" s="121" t="s">
        <v>82</v>
      </c>
      <c r="O30" s="118" t="s">
        <v>83</v>
      </c>
      <c r="P30" s="122">
        <v>1990000</v>
      </c>
      <c r="Q30" s="123">
        <v>0</v>
      </c>
      <c r="R30" s="123">
        <v>0</v>
      </c>
      <c r="S30" s="122">
        <v>1990000</v>
      </c>
      <c r="T30" s="123">
        <v>0</v>
      </c>
      <c r="U30" s="123">
        <v>0</v>
      </c>
      <c r="V30" s="123">
        <v>0</v>
      </c>
      <c r="W30" s="123">
        <v>1989999.89</v>
      </c>
      <c r="X30" s="123">
        <v>0</v>
      </c>
      <c r="Y30" s="123">
        <v>0</v>
      </c>
      <c r="Z30" s="123">
        <v>1989999.89</v>
      </c>
      <c r="AA30" s="123">
        <v>0</v>
      </c>
      <c r="AB30" s="123">
        <v>0</v>
      </c>
      <c r="AC30" s="123">
        <v>1989999.89</v>
      </c>
      <c r="AD30" s="123">
        <v>0</v>
      </c>
      <c r="AE30" s="123">
        <v>0</v>
      </c>
      <c r="AF30" s="123">
        <f t="shared" si="3"/>
        <v>1989999.89</v>
      </c>
      <c r="AG30" s="123">
        <v>0</v>
      </c>
      <c r="AH30" s="123">
        <v>0</v>
      </c>
      <c r="AI30" s="123">
        <v>1989999.89</v>
      </c>
      <c r="AJ30" s="123">
        <v>0</v>
      </c>
      <c r="AK30" s="123">
        <v>0</v>
      </c>
      <c r="AL30" s="123">
        <f t="shared" si="4"/>
        <v>1989999.89</v>
      </c>
      <c r="AM30" s="123">
        <v>0</v>
      </c>
      <c r="AN30" s="123">
        <v>0</v>
      </c>
      <c r="AO30" s="123">
        <v>1989999.89</v>
      </c>
      <c r="AP30" s="123">
        <v>0</v>
      </c>
      <c r="AQ30" s="123">
        <v>0</v>
      </c>
      <c r="AR30" s="123">
        <f t="shared" si="5"/>
        <v>1989999.89</v>
      </c>
      <c r="AS30" s="123">
        <v>0</v>
      </c>
      <c r="AT30" s="123">
        <v>0</v>
      </c>
      <c r="AU30" s="123">
        <v>1989999.89</v>
      </c>
      <c r="AV30" s="123">
        <v>0</v>
      </c>
      <c r="AW30" s="123">
        <v>0</v>
      </c>
      <c r="AX30" s="123">
        <f t="shared" si="6"/>
        <v>1989999.89</v>
      </c>
      <c r="AY30" s="123">
        <f>Tabla2[[#This Row],[INGRESOS DE FUENTE LOCAL       (comprometido)]]</f>
        <v>0</v>
      </c>
      <c r="AZ30" s="123">
        <f>Tabla2[[#This Row],[PARTICIPACIONES (comprometido)]]</f>
        <v>0</v>
      </c>
      <c r="BA30" s="123">
        <f>Tabla2[[#This Row],[PARTICIPACIONES (comprometido)]]</f>
        <v>0</v>
      </c>
      <c r="BB30" s="122">
        <f t="shared" si="2"/>
        <v>0</v>
      </c>
      <c r="BC30" s="123">
        <f>Tabla2[[#This Row],[RECURSOS ESTATALES (comprometido)]]</f>
        <v>0</v>
      </c>
      <c r="BD30" s="123">
        <f>Tabla2[[#This Row],[PARTICIPACIONES (comprometido)]]</f>
        <v>0</v>
      </c>
      <c r="BE30" s="122">
        <f>BB30</f>
        <v>0</v>
      </c>
      <c r="BF30" s="123">
        <v>0</v>
      </c>
      <c r="BG30" s="123">
        <v>0</v>
      </c>
    </row>
    <row r="31" spans="1:59" s="126" customFormat="1" ht="84.75" customHeight="1" x14ac:dyDescent="0.2">
      <c r="A31" s="118" t="s">
        <v>146</v>
      </c>
      <c r="B31" s="118" t="s">
        <v>147</v>
      </c>
      <c r="C31" s="119" t="s">
        <v>72</v>
      </c>
      <c r="D31" s="119" t="s">
        <v>148</v>
      </c>
      <c r="E31" s="119" t="s">
        <v>74</v>
      </c>
      <c r="F31" s="119" t="s">
        <v>75</v>
      </c>
      <c r="G31" s="119" t="s">
        <v>149</v>
      </c>
      <c r="H31" s="118" t="s">
        <v>107</v>
      </c>
      <c r="I31" s="118" t="s">
        <v>78</v>
      </c>
      <c r="J31" s="118" t="s">
        <v>79</v>
      </c>
      <c r="K31" s="129" t="s">
        <v>139</v>
      </c>
      <c r="L31" s="121" t="s">
        <v>80</v>
      </c>
      <c r="M31" s="130" t="s">
        <v>295</v>
      </c>
      <c r="N31" s="121" t="s">
        <v>82</v>
      </c>
      <c r="O31" s="118" t="s">
        <v>83</v>
      </c>
      <c r="P31" s="122">
        <v>1950000</v>
      </c>
      <c r="Q31" s="123">
        <v>0</v>
      </c>
      <c r="R31" s="123">
        <v>0</v>
      </c>
      <c r="S31" s="122">
        <v>1950000</v>
      </c>
      <c r="T31" s="123">
        <v>0</v>
      </c>
      <c r="U31" s="123">
        <v>0</v>
      </c>
      <c r="V31" s="123">
        <v>0</v>
      </c>
      <c r="W31" s="123">
        <v>1949999.78</v>
      </c>
      <c r="X31" s="123">
        <v>0</v>
      </c>
      <c r="Y31" s="123">
        <v>0</v>
      </c>
      <c r="Z31" s="123">
        <v>1949999.78</v>
      </c>
      <c r="AA31" s="123">
        <v>0</v>
      </c>
      <c r="AB31" s="123">
        <v>0</v>
      </c>
      <c r="AC31" s="123">
        <v>1949999.78</v>
      </c>
      <c r="AD31" s="123">
        <v>0</v>
      </c>
      <c r="AE31" s="123">
        <v>0</v>
      </c>
      <c r="AF31" s="123">
        <f t="shared" si="3"/>
        <v>1949999.78</v>
      </c>
      <c r="AG31" s="123">
        <v>0</v>
      </c>
      <c r="AH31" s="123">
        <v>0</v>
      </c>
      <c r="AI31" s="123">
        <v>1949999.78</v>
      </c>
      <c r="AJ31" s="123">
        <v>0</v>
      </c>
      <c r="AK31" s="123">
        <v>0</v>
      </c>
      <c r="AL31" s="123">
        <f t="shared" si="4"/>
        <v>1949999.78</v>
      </c>
      <c r="AM31" s="123">
        <v>0</v>
      </c>
      <c r="AN31" s="123">
        <v>0</v>
      </c>
      <c r="AO31" s="123">
        <v>1949999.78</v>
      </c>
      <c r="AP31" s="123">
        <v>0</v>
      </c>
      <c r="AQ31" s="123">
        <v>0</v>
      </c>
      <c r="AR31" s="123">
        <f t="shared" si="5"/>
        <v>1949999.78</v>
      </c>
      <c r="AS31" s="123">
        <v>0</v>
      </c>
      <c r="AT31" s="123">
        <v>0</v>
      </c>
      <c r="AU31" s="123">
        <v>1949999.78</v>
      </c>
      <c r="AV31" s="123">
        <v>0</v>
      </c>
      <c r="AW31" s="123">
        <v>0</v>
      </c>
      <c r="AX31" s="123">
        <f t="shared" si="6"/>
        <v>1949999.78</v>
      </c>
      <c r="AY31" s="123">
        <f>Tabla2[[#This Row],[INGRESOS DE FUENTE LOCAL       (comprometido)]]</f>
        <v>0</v>
      </c>
      <c r="AZ31" s="123">
        <f>Tabla2[[#This Row],[PARTICIPACIONES (comprometido)]]</f>
        <v>0</v>
      </c>
      <c r="BA31" s="123">
        <f>Tabla2[[#This Row],[PARTICIPACIONES (comprometido)]]</f>
        <v>0</v>
      </c>
      <c r="BB31" s="122">
        <f t="shared" si="2"/>
        <v>0</v>
      </c>
      <c r="BC31" s="123">
        <f>Tabla2[[#This Row],[RECURSOS ESTATALES (comprometido)]]</f>
        <v>0</v>
      </c>
      <c r="BD31" s="123">
        <f>Tabla2[[#This Row],[PARTICIPACIONES (comprometido)]]</f>
        <v>0</v>
      </c>
      <c r="BE31" s="122">
        <f>BB31</f>
        <v>0</v>
      </c>
      <c r="BF31" s="123">
        <v>0</v>
      </c>
      <c r="BG31" s="123">
        <v>0</v>
      </c>
    </row>
    <row r="32" spans="1:59" s="126" customFormat="1" ht="96" customHeight="1" x14ac:dyDescent="0.2">
      <c r="A32" s="118" t="s">
        <v>150</v>
      </c>
      <c r="B32" s="118" t="s">
        <v>151</v>
      </c>
      <c r="C32" s="119" t="s">
        <v>72</v>
      </c>
      <c r="D32" s="119" t="s">
        <v>86</v>
      </c>
      <c r="E32" s="119" t="s">
        <v>74</v>
      </c>
      <c r="F32" s="119" t="s">
        <v>75</v>
      </c>
      <c r="G32" s="119" t="s">
        <v>152</v>
      </c>
      <c r="H32" s="118" t="s">
        <v>153</v>
      </c>
      <c r="I32" s="118" t="s">
        <v>78</v>
      </c>
      <c r="J32" s="118" t="s">
        <v>79</v>
      </c>
      <c r="K32" s="129" t="s">
        <v>139</v>
      </c>
      <c r="L32" s="121" t="s">
        <v>80</v>
      </c>
      <c r="M32" s="130" t="s">
        <v>295</v>
      </c>
      <c r="N32" s="121" t="s">
        <v>82</v>
      </c>
      <c r="O32" s="118" t="s">
        <v>83</v>
      </c>
      <c r="P32" s="122">
        <v>1700000</v>
      </c>
      <c r="Q32" s="123">
        <v>0</v>
      </c>
      <c r="R32" s="123">
        <v>0</v>
      </c>
      <c r="S32" s="122">
        <v>1700000</v>
      </c>
      <c r="T32" s="123">
        <v>0</v>
      </c>
      <c r="U32" s="123">
        <v>0</v>
      </c>
      <c r="V32" s="123">
        <v>0</v>
      </c>
      <c r="W32" s="123">
        <v>1699999.64</v>
      </c>
      <c r="X32" s="123">
        <v>0</v>
      </c>
      <c r="Y32" s="123">
        <v>0</v>
      </c>
      <c r="Z32" s="123">
        <v>1699999.64</v>
      </c>
      <c r="AA32" s="123">
        <v>0</v>
      </c>
      <c r="AB32" s="123">
        <v>0</v>
      </c>
      <c r="AC32" s="123">
        <v>1699999.64</v>
      </c>
      <c r="AD32" s="123">
        <v>0</v>
      </c>
      <c r="AE32" s="123">
        <v>0</v>
      </c>
      <c r="AF32" s="123">
        <f t="shared" si="3"/>
        <v>1699999.64</v>
      </c>
      <c r="AG32" s="123">
        <v>0</v>
      </c>
      <c r="AH32" s="123">
        <v>0</v>
      </c>
      <c r="AI32" s="123">
        <v>1699999.64</v>
      </c>
      <c r="AJ32" s="123">
        <v>0</v>
      </c>
      <c r="AK32" s="123">
        <v>0</v>
      </c>
      <c r="AL32" s="123">
        <f t="shared" si="4"/>
        <v>1699999.64</v>
      </c>
      <c r="AM32" s="123">
        <v>0</v>
      </c>
      <c r="AN32" s="123">
        <v>0</v>
      </c>
      <c r="AO32" s="123">
        <v>1699999.64</v>
      </c>
      <c r="AP32" s="123">
        <v>0</v>
      </c>
      <c r="AQ32" s="123">
        <v>0</v>
      </c>
      <c r="AR32" s="123">
        <f t="shared" si="5"/>
        <v>1699999.64</v>
      </c>
      <c r="AS32" s="123">
        <v>0</v>
      </c>
      <c r="AT32" s="123">
        <v>0</v>
      </c>
      <c r="AU32" s="123">
        <v>1699999.64</v>
      </c>
      <c r="AV32" s="123">
        <v>0</v>
      </c>
      <c r="AW32" s="123">
        <v>0</v>
      </c>
      <c r="AX32" s="123">
        <f t="shared" si="6"/>
        <v>1699999.64</v>
      </c>
      <c r="AY32" s="123">
        <f>Tabla2[[#This Row],[INGRESOS DE FUENTE LOCAL       (comprometido)]]</f>
        <v>0</v>
      </c>
      <c r="AZ32" s="123">
        <f>Tabla2[[#This Row],[PARTICIPACIONES (comprometido)]]</f>
        <v>0</v>
      </c>
      <c r="BA32" s="123">
        <f>Tabla2[[#This Row],[PARTICIPACIONES (comprometido)]]</f>
        <v>0</v>
      </c>
      <c r="BB32" s="122">
        <f t="shared" si="2"/>
        <v>0</v>
      </c>
      <c r="BC32" s="123">
        <f>Tabla2[[#This Row],[RECURSOS ESTATALES (comprometido)]]</f>
        <v>0</v>
      </c>
      <c r="BD32" s="123">
        <f>Tabla2[[#This Row],[PARTICIPACIONES (comprometido)]]</f>
        <v>0</v>
      </c>
      <c r="BE32" s="122">
        <f>BB32</f>
        <v>0</v>
      </c>
      <c r="BF32" s="123">
        <v>0</v>
      </c>
      <c r="BG32" s="123">
        <v>0</v>
      </c>
    </row>
    <row r="33" spans="1:59" s="126" customFormat="1" ht="86.25" customHeight="1" x14ac:dyDescent="0.2">
      <c r="A33" s="118" t="s">
        <v>154</v>
      </c>
      <c r="B33" s="118" t="s">
        <v>155</v>
      </c>
      <c r="C33" s="119" t="s">
        <v>72</v>
      </c>
      <c r="D33" s="119" t="s">
        <v>156</v>
      </c>
      <c r="E33" s="119" t="s">
        <v>74</v>
      </c>
      <c r="F33" s="119" t="s">
        <v>75</v>
      </c>
      <c r="G33" s="119" t="s">
        <v>157</v>
      </c>
      <c r="H33" s="118" t="s">
        <v>158</v>
      </c>
      <c r="I33" s="118" t="s">
        <v>78</v>
      </c>
      <c r="J33" s="118" t="s">
        <v>79</v>
      </c>
      <c r="K33" s="129" t="s">
        <v>139</v>
      </c>
      <c r="L33" s="121" t="s">
        <v>80</v>
      </c>
      <c r="M33" s="130" t="s">
        <v>295</v>
      </c>
      <c r="N33" s="121" t="s">
        <v>82</v>
      </c>
      <c r="O33" s="118" t="s">
        <v>83</v>
      </c>
      <c r="P33" s="122">
        <v>1920702</v>
      </c>
      <c r="Q33" s="123">
        <v>0</v>
      </c>
      <c r="R33" s="123">
        <v>0</v>
      </c>
      <c r="S33" s="122">
        <v>1920702</v>
      </c>
      <c r="T33" s="123">
        <v>0</v>
      </c>
      <c r="U33" s="123">
        <v>0</v>
      </c>
      <c r="V33" s="123">
        <v>0</v>
      </c>
      <c r="W33" s="123">
        <v>1920701.54</v>
      </c>
      <c r="X33" s="123">
        <v>0</v>
      </c>
      <c r="Y33" s="123">
        <v>0</v>
      </c>
      <c r="Z33" s="123">
        <v>1920701.54</v>
      </c>
      <c r="AA33" s="123">
        <v>0</v>
      </c>
      <c r="AB33" s="123">
        <v>0</v>
      </c>
      <c r="AC33" s="123">
        <v>1920701.54</v>
      </c>
      <c r="AD33" s="123">
        <v>0</v>
      </c>
      <c r="AE33" s="123">
        <v>0</v>
      </c>
      <c r="AF33" s="123">
        <f t="shared" si="3"/>
        <v>1920701.54</v>
      </c>
      <c r="AG33" s="123">
        <v>0</v>
      </c>
      <c r="AH33" s="123">
        <v>0</v>
      </c>
      <c r="AI33" s="123">
        <v>1920701.54</v>
      </c>
      <c r="AJ33" s="123">
        <v>0</v>
      </c>
      <c r="AK33" s="123">
        <v>0</v>
      </c>
      <c r="AL33" s="123">
        <f t="shared" si="4"/>
        <v>1920701.54</v>
      </c>
      <c r="AM33" s="123">
        <v>0</v>
      </c>
      <c r="AN33" s="123">
        <v>0</v>
      </c>
      <c r="AO33" s="123">
        <v>1920701.54</v>
      </c>
      <c r="AP33" s="123">
        <v>0</v>
      </c>
      <c r="AQ33" s="123">
        <v>0</v>
      </c>
      <c r="AR33" s="123">
        <f t="shared" si="5"/>
        <v>1920701.54</v>
      </c>
      <c r="AS33" s="123">
        <v>0</v>
      </c>
      <c r="AT33" s="123">
        <v>0</v>
      </c>
      <c r="AU33" s="123">
        <v>1920701.54</v>
      </c>
      <c r="AV33" s="123">
        <v>0</v>
      </c>
      <c r="AW33" s="123">
        <v>0</v>
      </c>
      <c r="AX33" s="123">
        <f t="shared" si="6"/>
        <v>1920701.54</v>
      </c>
      <c r="AY33" s="123">
        <f>Tabla2[[#This Row],[INGRESOS DE FUENTE LOCAL       (comprometido)]]</f>
        <v>0</v>
      </c>
      <c r="AZ33" s="123">
        <f>Tabla2[[#This Row],[PARTICIPACIONES (comprometido)]]</f>
        <v>0</v>
      </c>
      <c r="BA33" s="123">
        <f>Tabla2[[#This Row],[PARTICIPACIONES (comprometido)]]</f>
        <v>0</v>
      </c>
      <c r="BB33" s="122">
        <f t="shared" si="2"/>
        <v>0</v>
      </c>
      <c r="BC33" s="123">
        <f>Tabla2[[#This Row],[RECURSOS ESTATALES (comprometido)]]</f>
        <v>0</v>
      </c>
      <c r="BD33" s="123">
        <f>Tabla2[[#This Row],[PARTICIPACIONES (comprometido)]]</f>
        <v>0</v>
      </c>
      <c r="BE33" s="122">
        <f t="shared" ref="BE33:BE35" si="7">BB33</f>
        <v>0</v>
      </c>
      <c r="BF33" s="123">
        <v>0</v>
      </c>
      <c r="BG33" s="123">
        <v>0</v>
      </c>
    </row>
    <row r="34" spans="1:59" s="126" customFormat="1" ht="93.75" customHeight="1" x14ac:dyDescent="0.2">
      <c r="A34" s="118" t="s">
        <v>159</v>
      </c>
      <c r="B34" s="135" t="s">
        <v>160</v>
      </c>
      <c r="C34" s="119" t="s">
        <v>72</v>
      </c>
      <c r="D34" s="119" t="s">
        <v>161</v>
      </c>
      <c r="E34" s="119" t="s">
        <v>74</v>
      </c>
      <c r="F34" s="119" t="s">
        <v>75</v>
      </c>
      <c r="G34" s="136" t="s">
        <v>162</v>
      </c>
      <c r="H34" s="137" t="s">
        <v>153</v>
      </c>
      <c r="I34" s="118" t="s">
        <v>78</v>
      </c>
      <c r="J34" s="118" t="s">
        <v>79</v>
      </c>
      <c r="K34" s="129" t="s">
        <v>139</v>
      </c>
      <c r="L34" s="121" t="s">
        <v>80</v>
      </c>
      <c r="M34" s="130" t="s">
        <v>295</v>
      </c>
      <c r="N34" s="121" t="s">
        <v>82</v>
      </c>
      <c r="O34" s="118" t="s">
        <v>83</v>
      </c>
      <c r="P34" s="138">
        <v>1710000</v>
      </c>
      <c r="Q34" s="123">
        <v>0</v>
      </c>
      <c r="R34" s="123">
        <v>0</v>
      </c>
      <c r="S34" s="138">
        <v>1710000</v>
      </c>
      <c r="T34" s="123">
        <v>0</v>
      </c>
      <c r="U34" s="123">
        <v>0</v>
      </c>
      <c r="V34" s="123">
        <v>0</v>
      </c>
      <c r="W34" s="123">
        <v>1709999.5</v>
      </c>
      <c r="X34" s="123">
        <v>0</v>
      </c>
      <c r="Y34" s="123">
        <v>0</v>
      </c>
      <c r="Z34" s="123">
        <v>1709999.5</v>
      </c>
      <c r="AA34" s="123">
        <v>0</v>
      </c>
      <c r="AB34" s="123">
        <v>0</v>
      </c>
      <c r="AC34" s="123">
        <v>1709999.5</v>
      </c>
      <c r="AD34" s="123">
        <v>0</v>
      </c>
      <c r="AE34" s="123">
        <v>0</v>
      </c>
      <c r="AF34" s="123">
        <f t="shared" si="3"/>
        <v>1709999.5</v>
      </c>
      <c r="AG34" s="123">
        <v>0</v>
      </c>
      <c r="AH34" s="123">
        <v>0</v>
      </c>
      <c r="AI34" s="123">
        <v>1709999.5</v>
      </c>
      <c r="AJ34" s="123">
        <v>0</v>
      </c>
      <c r="AK34" s="123">
        <v>0</v>
      </c>
      <c r="AL34" s="123">
        <f t="shared" si="4"/>
        <v>1709999.5</v>
      </c>
      <c r="AM34" s="123">
        <v>0</v>
      </c>
      <c r="AN34" s="123">
        <v>0</v>
      </c>
      <c r="AO34" s="123">
        <v>1709999.5</v>
      </c>
      <c r="AP34" s="123">
        <v>0</v>
      </c>
      <c r="AQ34" s="123">
        <v>0</v>
      </c>
      <c r="AR34" s="123">
        <f t="shared" si="5"/>
        <v>1709999.5</v>
      </c>
      <c r="AS34" s="123">
        <v>0</v>
      </c>
      <c r="AT34" s="123">
        <v>0</v>
      </c>
      <c r="AU34" s="123">
        <v>1709999.5</v>
      </c>
      <c r="AV34" s="123">
        <v>0</v>
      </c>
      <c r="AW34" s="123">
        <v>0</v>
      </c>
      <c r="AX34" s="123">
        <f t="shared" si="6"/>
        <v>1709999.5</v>
      </c>
      <c r="AY34" s="123">
        <f>Tabla2[[#This Row],[INGRESOS DE FUENTE LOCAL       (comprometido)]]</f>
        <v>0</v>
      </c>
      <c r="AZ34" s="123">
        <f>Tabla2[[#This Row],[PARTICIPACIONES (comprometido)]]</f>
        <v>0</v>
      </c>
      <c r="BA34" s="123">
        <f>Tabla2[[#This Row],[PARTICIPACIONES (comprometido)]]</f>
        <v>0</v>
      </c>
      <c r="BB34" s="122">
        <f t="shared" si="2"/>
        <v>0</v>
      </c>
      <c r="BC34" s="123">
        <f>Tabla2[[#This Row],[RECURSOS ESTATALES (comprometido)]]</f>
        <v>0</v>
      </c>
      <c r="BD34" s="123">
        <f>Tabla2[[#This Row],[PARTICIPACIONES (comprometido)]]</f>
        <v>0</v>
      </c>
      <c r="BE34" s="122">
        <f t="shared" si="7"/>
        <v>0</v>
      </c>
      <c r="BF34" s="123">
        <v>0</v>
      </c>
      <c r="BG34" s="123">
        <v>0</v>
      </c>
    </row>
    <row r="35" spans="1:59" s="126" customFormat="1" ht="89.25" customHeight="1" x14ac:dyDescent="0.2">
      <c r="A35" s="118" t="s">
        <v>164</v>
      </c>
      <c r="B35" s="118" t="s">
        <v>165</v>
      </c>
      <c r="C35" s="119" t="s">
        <v>72</v>
      </c>
      <c r="D35" s="119" t="s">
        <v>95</v>
      </c>
      <c r="E35" s="119" t="s">
        <v>74</v>
      </c>
      <c r="F35" s="119" t="s">
        <v>75</v>
      </c>
      <c r="G35" s="139" t="s">
        <v>166</v>
      </c>
      <c r="H35" s="118" t="s">
        <v>167</v>
      </c>
      <c r="I35" s="118" t="s">
        <v>78</v>
      </c>
      <c r="J35" s="118" t="s">
        <v>79</v>
      </c>
      <c r="K35" s="129" t="s">
        <v>139</v>
      </c>
      <c r="L35" s="121" t="s">
        <v>80</v>
      </c>
      <c r="M35" s="130" t="s">
        <v>295</v>
      </c>
      <c r="N35" s="121" t="s">
        <v>82</v>
      </c>
      <c r="O35" s="118" t="s">
        <v>83</v>
      </c>
      <c r="P35" s="122">
        <v>739341.6</v>
      </c>
      <c r="Q35" s="123">
        <v>0</v>
      </c>
      <c r="R35" s="123">
        <v>0</v>
      </c>
      <c r="S35" s="122">
        <v>739341.6</v>
      </c>
      <c r="T35" s="123">
        <v>0</v>
      </c>
      <c r="U35" s="123">
        <v>0</v>
      </c>
      <c r="V35" s="123">
        <v>0</v>
      </c>
      <c r="W35" s="123">
        <v>739341.31</v>
      </c>
      <c r="X35" s="123">
        <v>0</v>
      </c>
      <c r="Y35" s="123">
        <v>0</v>
      </c>
      <c r="Z35" s="123">
        <v>739341.31</v>
      </c>
      <c r="AA35" s="123">
        <v>0</v>
      </c>
      <c r="AB35" s="123">
        <v>0</v>
      </c>
      <c r="AC35" s="123">
        <v>739341.31</v>
      </c>
      <c r="AD35" s="123">
        <v>0</v>
      </c>
      <c r="AE35" s="123">
        <v>0</v>
      </c>
      <c r="AF35" s="123">
        <f t="shared" si="3"/>
        <v>739341.31</v>
      </c>
      <c r="AG35" s="123">
        <v>0</v>
      </c>
      <c r="AH35" s="123">
        <v>0</v>
      </c>
      <c r="AI35" s="123">
        <v>739341.31</v>
      </c>
      <c r="AJ35" s="123">
        <v>0</v>
      </c>
      <c r="AK35" s="123">
        <v>0</v>
      </c>
      <c r="AL35" s="123">
        <f t="shared" si="4"/>
        <v>739341.31</v>
      </c>
      <c r="AM35" s="123">
        <v>0</v>
      </c>
      <c r="AN35" s="123">
        <v>0</v>
      </c>
      <c r="AO35" s="123">
        <v>739341.31</v>
      </c>
      <c r="AP35" s="123">
        <v>0</v>
      </c>
      <c r="AQ35" s="123">
        <v>0</v>
      </c>
      <c r="AR35" s="123">
        <f t="shared" si="5"/>
        <v>739341.31</v>
      </c>
      <c r="AS35" s="123">
        <v>0</v>
      </c>
      <c r="AT35" s="123">
        <v>0</v>
      </c>
      <c r="AU35" s="123">
        <v>739341.31</v>
      </c>
      <c r="AV35" s="123">
        <v>0</v>
      </c>
      <c r="AW35" s="123">
        <v>0</v>
      </c>
      <c r="AX35" s="123">
        <f t="shared" si="6"/>
        <v>739341.31</v>
      </c>
      <c r="AY35" s="123">
        <f>Tabla2[[#This Row],[INGRESOS DE FUENTE LOCAL       (comprometido)]]</f>
        <v>0</v>
      </c>
      <c r="AZ35" s="123">
        <f>Tabla2[[#This Row],[PARTICIPACIONES (comprometido)]]</f>
        <v>0</v>
      </c>
      <c r="BA35" s="123">
        <f>Tabla2[[#This Row],[PARTICIPACIONES (comprometido)]]</f>
        <v>0</v>
      </c>
      <c r="BB35" s="122">
        <f t="shared" si="2"/>
        <v>0</v>
      </c>
      <c r="BC35" s="123">
        <f>Tabla2[[#This Row],[RECURSOS ESTATALES (comprometido)]]</f>
        <v>0</v>
      </c>
      <c r="BD35" s="123">
        <f>Tabla2[[#This Row],[PARTICIPACIONES (comprometido)]]</f>
        <v>0</v>
      </c>
      <c r="BE35" s="122">
        <f t="shared" si="7"/>
        <v>0</v>
      </c>
      <c r="BF35" s="123">
        <v>0</v>
      </c>
      <c r="BG35" s="123">
        <v>0</v>
      </c>
    </row>
    <row r="36" spans="1:59" s="156" customFormat="1" ht="15.75" customHeight="1" x14ac:dyDescent="0.25">
      <c r="A36" s="155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</row>
    <row r="37" spans="1:59" s="133" customFormat="1" ht="88.5" customHeight="1" x14ac:dyDescent="0.2">
      <c r="A37" s="139" t="s">
        <v>169</v>
      </c>
      <c r="B37" s="118" t="s">
        <v>170</v>
      </c>
      <c r="C37" s="119" t="s">
        <v>72</v>
      </c>
      <c r="D37" s="119" t="s">
        <v>72</v>
      </c>
      <c r="E37" s="119" t="s">
        <v>304</v>
      </c>
      <c r="F37" s="119" t="s">
        <v>75</v>
      </c>
      <c r="G37" s="139" t="s">
        <v>171</v>
      </c>
      <c r="H37" s="140" t="s">
        <v>172</v>
      </c>
      <c r="I37" s="118" t="s">
        <v>78</v>
      </c>
      <c r="J37" s="118" t="s">
        <v>79</v>
      </c>
      <c r="K37" s="127"/>
      <c r="L37" s="121"/>
      <c r="M37" s="127"/>
      <c r="N37" s="121"/>
      <c r="O37" s="118" t="s">
        <v>83</v>
      </c>
      <c r="P37" s="122">
        <v>509409.9</v>
      </c>
      <c r="Q37" s="123">
        <v>0</v>
      </c>
      <c r="R37" s="123">
        <v>0</v>
      </c>
      <c r="S37" s="122">
        <v>509409.9</v>
      </c>
      <c r="T37" s="123">
        <v>0</v>
      </c>
      <c r="U37" s="123">
        <v>0</v>
      </c>
      <c r="V37" s="123">
        <v>0</v>
      </c>
      <c r="W37" s="123">
        <v>0</v>
      </c>
      <c r="X37" s="123">
        <v>0</v>
      </c>
      <c r="Y37" s="123">
        <v>0</v>
      </c>
      <c r="Z37" s="123">
        <v>0</v>
      </c>
      <c r="AA37" s="123">
        <v>0</v>
      </c>
      <c r="AB37" s="123">
        <v>0</v>
      </c>
      <c r="AC37" s="123">
        <v>0</v>
      </c>
      <c r="AD37" s="123">
        <v>0</v>
      </c>
      <c r="AE37" s="123">
        <v>0</v>
      </c>
      <c r="AF37" s="123">
        <v>0</v>
      </c>
      <c r="AG37" s="123">
        <v>0</v>
      </c>
      <c r="AH37" s="123">
        <v>0</v>
      </c>
      <c r="AI37" s="123">
        <v>0</v>
      </c>
      <c r="AJ37" s="123">
        <v>0</v>
      </c>
      <c r="AK37" s="123">
        <v>0</v>
      </c>
      <c r="AL37" s="123">
        <f>Tabla2[[#This Row],[MONTO TOTAL      (devengado)]]</f>
        <v>0</v>
      </c>
      <c r="AM37" s="123">
        <v>0</v>
      </c>
      <c r="AN37" s="123">
        <v>0</v>
      </c>
      <c r="AO37" s="123">
        <f>Tabla2[[#This Row],[MONTO TOTAL      (devengado)]]</f>
        <v>0</v>
      </c>
      <c r="AP37" s="123">
        <v>0</v>
      </c>
      <c r="AQ37" s="123">
        <v>0</v>
      </c>
      <c r="AR37" s="123">
        <f>Tabla2[[#This Row],[MONTO TOTAL        (ejercido)]]</f>
        <v>0</v>
      </c>
      <c r="AS37" s="123">
        <v>0</v>
      </c>
      <c r="AT37" s="123">
        <v>0</v>
      </c>
      <c r="AU37" s="123">
        <f>Tabla2[[#This Row],[MONTO TOTAL        (ejercido)]]</f>
        <v>0</v>
      </c>
      <c r="AV37" s="123">
        <v>0</v>
      </c>
      <c r="AW37" s="123">
        <v>0</v>
      </c>
      <c r="AX37" s="123">
        <f>Tabla2[[#This Row],[MONTO TOTAL         (pagado)]]</f>
        <v>0</v>
      </c>
      <c r="AY37" s="123">
        <f>Tabla2[[#This Row],[INGRESOS DE FUENTE LOCAL       (comprometido)]]</f>
        <v>0</v>
      </c>
      <c r="AZ37" s="123">
        <f>Tabla2[[#This Row],[PARTICIPACIONES (comprometido)]]</f>
        <v>0</v>
      </c>
      <c r="BA37" s="123">
        <f>Tabla2[[#This Row],[PARTICIPACIONES (comprometido)]]</f>
        <v>0</v>
      </c>
      <c r="BB37" s="123">
        <f>Tabla2[[#This Row],[APORTACIONES (comprometido)]]-Tabla2[[#This Row],[MONTO TOTAL         (pagado)]]</f>
        <v>0</v>
      </c>
      <c r="BC37" s="123">
        <f>Tabla2[[#This Row],[RECURSOS ESTATALES (comprometido)]]</f>
        <v>0</v>
      </c>
      <c r="BD37" s="123">
        <f>Tabla2[[#This Row],[PARTICIPACIONES (comprometido)]]</f>
        <v>0</v>
      </c>
      <c r="BE37" s="123">
        <f>Tabla3[[#This Row],[MONTO TOTAL       (por ejercer)]]</f>
        <v>0</v>
      </c>
      <c r="BF37" s="123">
        <v>0</v>
      </c>
      <c r="BG37" s="123">
        <v>0</v>
      </c>
    </row>
    <row r="38" spans="1:59" s="126" customFormat="1" ht="78.75" customHeight="1" x14ac:dyDescent="0.2">
      <c r="A38" s="141" t="s">
        <v>174</v>
      </c>
      <c r="B38" s="118" t="s">
        <v>308</v>
      </c>
      <c r="C38" s="119" t="s">
        <v>72</v>
      </c>
      <c r="D38" s="119" t="s">
        <v>176</v>
      </c>
      <c r="E38" s="119" t="s">
        <v>305</v>
      </c>
      <c r="F38" s="119" t="s">
        <v>75</v>
      </c>
      <c r="G38" s="119" t="s">
        <v>177</v>
      </c>
      <c r="H38" s="118" t="s">
        <v>178</v>
      </c>
      <c r="I38" s="118" t="s">
        <v>78</v>
      </c>
      <c r="J38" s="118" t="s">
        <v>79</v>
      </c>
      <c r="K38" s="127">
        <v>61404</v>
      </c>
      <c r="L38" s="121" t="s">
        <v>80</v>
      </c>
      <c r="M38" s="130" t="s">
        <v>311</v>
      </c>
      <c r="N38" s="121" t="s">
        <v>82</v>
      </c>
      <c r="O38" s="118" t="s">
        <v>83</v>
      </c>
      <c r="P38" s="122">
        <v>186000</v>
      </c>
      <c r="Q38" s="123">
        <v>0</v>
      </c>
      <c r="R38" s="123">
        <v>0</v>
      </c>
      <c r="S38" s="122">
        <v>186000</v>
      </c>
      <c r="T38" s="123">
        <v>0</v>
      </c>
      <c r="U38" s="123">
        <v>0</v>
      </c>
      <c r="V38" s="123">
        <v>0</v>
      </c>
      <c r="W38" s="123">
        <v>0</v>
      </c>
      <c r="X38" s="123">
        <v>0</v>
      </c>
      <c r="Y38" s="123">
        <v>0</v>
      </c>
      <c r="Z38" s="123">
        <v>0</v>
      </c>
      <c r="AA38" s="123">
        <v>0</v>
      </c>
      <c r="AB38" s="123">
        <v>0</v>
      </c>
      <c r="AC38" s="123">
        <v>186000</v>
      </c>
      <c r="AD38" s="123">
        <v>0</v>
      </c>
      <c r="AE38" s="123">
        <v>0</v>
      </c>
      <c r="AF38" s="123">
        <f>AC38</f>
        <v>186000</v>
      </c>
      <c r="AG38" s="123">
        <v>0</v>
      </c>
      <c r="AH38" s="123">
        <v>0</v>
      </c>
      <c r="AI38" s="123">
        <v>186000</v>
      </c>
      <c r="AJ38" s="123">
        <v>0</v>
      </c>
      <c r="AK38" s="123">
        <v>0</v>
      </c>
      <c r="AL38" s="123">
        <f>AI38</f>
        <v>186000</v>
      </c>
      <c r="AM38" s="123">
        <v>0</v>
      </c>
      <c r="AN38" s="123">
        <v>0</v>
      </c>
      <c r="AO38" s="123">
        <v>186000</v>
      </c>
      <c r="AP38" s="123">
        <v>0</v>
      </c>
      <c r="AQ38" s="123">
        <v>0</v>
      </c>
      <c r="AR38" s="123">
        <f>AO38</f>
        <v>186000</v>
      </c>
      <c r="AS38" s="123">
        <v>0</v>
      </c>
      <c r="AT38" s="123">
        <v>0</v>
      </c>
      <c r="AU38" s="123">
        <v>186000</v>
      </c>
      <c r="AV38" s="123">
        <v>0</v>
      </c>
      <c r="AW38" s="123">
        <v>0</v>
      </c>
      <c r="AX38" s="123">
        <f>AU38</f>
        <v>186000</v>
      </c>
      <c r="AY38" s="123">
        <f>Tabla2[[#This Row],[INGRESOS DE FUENTE LOCAL       (comprometido)]]</f>
        <v>0</v>
      </c>
      <c r="AZ38" s="123">
        <f>Tabla2[[#This Row],[PARTICIPACIONES (comprometido)]]</f>
        <v>0</v>
      </c>
      <c r="BA38" s="123">
        <f>Tabla2[[#This Row],[PARTICIPACIONES (comprometido)]]</f>
        <v>0</v>
      </c>
      <c r="BB38" s="122">
        <f t="shared" ref="BB38" si="8">AC38-AO38</f>
        <v>0</v>
      </c>
      <c r="BC38" s="123">
        <f>Tabla2[[#This Row],[RECURSOS ESTATALES (comprometido)]]</f>
        <v>0</v>
      </c>
      <c r="BD38" s="123">
        <f>Tabla2[[#This Row],[PARTICIPACIONES (comprometido)]]</f>
        <v>0</v>
      </c>
      <c r="BE38" s="122">
        <f t="shared" ref="BE38" si="9">BB38</f>
        <v>0</v>
      </c>
      <c r="BF38" s="123">
        <v>0</v>
      </c>
      <c r="BG38" s="123">
        <v>0</v>
      </c>
    </row>
    <row r="39" spans="1:59" s="133" customFormat="1" ht="83.25" customHeight="1" x14ac:dyDescent="0.2">
      <c r="A39" s="139" t="s">
        <v>179</v>
      </c>
      <c r="B39" s="118" t="s">
        <v>180</v>
      </c>
      <c r="C39" s="119" t="s">
        <v>72</v>
      </c>
      <c r="D39" s="119" t="s">
        <v>86</v>
      </c>
      <c r="E39" s="119" t="s">
        <v>74</v>
      </c>
      <c r="F39" s="119" t="s">
        <v>75</v>
      </c>
      <c r="G39" s="119" t="s">
        <v>181</v>
      </c>
      <c r="H39" s="118" t="s">
        <v>101</v>
      </c>
      <c r="I39" s="118" t="s">
        <v>78</v>
      </c>
      <c r="J39" s="118" t="s">
        <v>79</v>
      </c>
      <c r="K39" s="127">
        <v>61404</v>
      </c>
      <c r="L39" s="121" t="s">
        <v>80</v>
      </c>
      <c r="M39" s="130" t="s">
        <v>311</v>
      </c>
      <c r="N39" s="121" t="s">
        <v>82</v>
      </c>
      <c r="O39" s="118" t="s">
        <v>83</v>
      </c>
      <c r="P39" s="122">
        <v>300000</v>
      </c>
      <c r="Q39" s="123">
        <v>0</v>
      </c>
      <c r="R39" s="123">
        <v>0</v>
      </c>
      <c r="S39" s="122">
        <v>300000</v>
      </c>
      <c r="T39" s="123">
        <v>0</v>
      </c>
      <c r="U39" s="123">
        <v>0</v>
      </c>
      <c r="V39" s="123">
        <v>0</v>
      </c>
      <c r="W39" s="122">
        <v>301298.7</v>
      </c>
      <c r="X39" s="123">
        <v>0</v>
      </c>
      <c r="Y39" s="123">
        <v>0</v>
      </c>
      <c r="Z39" s="122">
        <v>301298.7</v>
      </c>
      <c r="AA39" s="123">
        <v>0</v>
      </c>
      <c r="AB39" s="123">
        <v>0</v>
      </c>
      <c r="AC39" s="122">
        <v>301298.7</v>
      </c>
      <c r="AD39" s="123">
        <v>0</v>
      </c>
      <c r="AE39" s="123">
        <v>0</v>
      </c>
      <c r="AF39" s="122">
        <f>AC39</f>
        <v>301298.7</v>
      </c>
      <c r="AG39" s="123">
        <v>0</v>
      </c>
      <c r="AH39" s="123">
        <v>0</v>
      </c>
      <c r="AI39" s="122">
        <v>301298.7</v>
      </c>
      <c r="AJ39" s="123">
        <v>0</v>
      </c>
      <c r="AK39" s="123">
        <v>0</v>
      </c>
      <c r="AL39" s="122">
        <f>AI39</f>
        <v>301298.7</v>
      </c>
      <c r="AM39" s="123">
        <v>0</v>
      </c>
      <c r="AN39" s="123">
        <v>0</v>
      </c>
      <c r="AO39" s="122">
        <v>301298.7</v>
      </c>
      <c r="AP39" s="123">
        <v>0</v>
      </c>
      <c r="AQ39" s="123">
        <v>0</v>
      </c>
      <c r="AR39" s="122">
        <f>AO39</f>
        <v>301298.7</v>
      </c>
      <c r="AS39" s="123">
        <v>0</v>
      </c>
      <c r="AT39" s="123">
        <v>0</v>
      </c>
      <c r="AU39" s="122">
        <v>301298.7</v>
      </c>
      <c r="AV39" s="123">
        <v>0</v>
      </c>
      <c r="AW39" s="123">
        <v>0</v>
      </c>
      <c r="AX39" s="122">
        <f>AU39</f>
        <v>301298.7</v>
      </c>
      <c r="AY39" s="123">
        <f>Tabla2[[#This Row],[INGRESOS DE FUENTE LOCAL       (comprometido)]]</f>
        <v>0</v>
      </c>
      <c r="AZ39" s="123">
        <f>Tabla2[[#This Row],[PARTICIPACIONES (comprometido)]]</f>
        <v>0</v>
      </c>
      <c r="BA39" s="123">
        <v>0</v>
      </c>
      <c r="BB39" s="122">
        <f t="shared" ref="BB39" si="10">AC39-AO39</f>
        <v>0</v>
      </c>
      <c r="BC39" s="123">
        <f>Tabla2[[#This Row],[RECURSOS ESTATALES (comprometido)]]</f>
        <v>0</v>
      </c>
      <c r="BD39" s="123">
        <f>Tabla2[[#This Row],[PARTICIPACIONES (comprometido)]]</f>
        <v>0</v>
      </c>
      <c r="BE39" s="122">
        <f t="shared" ref="BE39" si="11">BB39</f>
        <v>0</v>
      </c>
      <c r="BF39" s="123">
        <v>0</v>
      </c>
      <c r="BG39" s="123">
        <v>0</v>
      </c>
    </row>
    <row r="40" spans="1:59" s="133" customFormat="1" ht="85.5" customHeight="1" x14ac:dyDescent="0.2">
      <c r="A40" s="139" t="s">
        <v>182</v>
      </c>
      <c r="B40" s="118" t="s">
        <v>183</v>
      </c>
      <c r="C40" s="119" t="s">
        <v>72</v>
      </c>
      <c r="D40" s="119" t="s">
        <v>184</v>
      </c>
      <c r="E40" s="119" t="s">
        <v>305</v>
      </c>
      <c r="F40" s="119" t="s">
        <v>75</v>
      </c>
      <c r="G40" s="119" t="s">
        <v>185</v>
      </c>
      <c r="H40" s="118" t="s">
        <v>101</v>
      </c>
      <c r="I40" s="118" t="s">
        <v>78</v>
      </c>
      <c r="J40" s="118" t="s">
        <v>79</v>
      </c>
      <c r="K40" s="127"/>
      <c r="L40" s="121"/>
      <c r="M40" s="127"/>
      <c r="N40" s="121"/>
      <c r="O40" s="118" t="s">
        <v>83</v>
      </c>
      <c r="P40" s="122">
        <v>420000</v>
      </c>
      <c r="Q40" s="123">
        <v>0</v>
      </c>
      <c r="R40" s="123">
        <v>0</v>
      </c>
      <c r="S40" s="122">
        <v>420000</v>
      </c>
      <c r="T40" s="123">
        <v>0</v>
      </c>
      <c r="U40" s="123">
        <v>0</v>
      </c>
      <c r="V40" s="123">
        <v>0</v>
      </c>
      <c r="W40" s="123">
        <v>0</v>
      </c>
      <c r="X40" s="123">
        <v>0</v>
      </c>
      <c r="Y40" s="123">
        <v>0</v>
      </c>
      <c r="Z40" s="123">
        <v>0</v>
      </c>
      <c r="AA40" s="123">
        <v>0</v>
      </c>
      <c r="AB40" s="123">
        <v>0</v>
      </c>
      <c r="AC40" s="123">
        <v>0</v>
      </c>
      <c r="AD40" s="123">
        <v>0</v>
      </c>
      <c r="AE40" s="123">
        <v>0</v>
      </c>
      <c r="AF40" s="123">
        <v>0</v>
      </c>
      <c r="AG40" s="123">
        <v>0</v>
      </c>
      <c r="AH40" s="123">
        <v>0</v>
      </c>
      <c r="AI40" s="123">
        <v>0</v>
      </c>
      <c r="AJ40" s="123">
        <v>0</v>
      </c>
      <c r="AK40" s="123">
        <v>0</v>
      </c>
      <c r="AL40" s="123">
        <v>0</v>
      </c>
      <c r="AM40" s="123">
        <v>0</v>
      </c>
      <c r="AN40" s="123">
        <v>0</v>
      </c>
      <c r="AO40" s="123">
        <v>0</v>
      </c>
      <c r="AP40" s="123">
        <v>0</v>
      </c>
      <c r="AQ40" s="123">
        <v>0</v>
      </c>
      <c r="AR40" s="123">
        <v>0</v>
      </c>
      <c r="AS40" s="123">
        <v>0</v>
      </c>
      <c r="AT40" s="123">
        <v>0</v>
      </c>
      <c r="AU40" s="123">
        <v>0</v>
      </c>
      <c r="AV40" s="123">
        <v>0</v>
      </c>
      <c r="AW40" s="123">
        <v>0</v>
      </c>
      <c r="AX40" s="123">
        <v>0</v>
      </c>
      <c r="AY40" s="123">
        <f>Tabla2[[#This Row],[INGRESOS DE FUENTE LOCAL       (comprometido)]]</f>
        <v>0</v>
      </c>
      <c r="AZ40" s="123">
        <f>Tabla2[[#This Row],[PARTICIPACIONES (comprometido)]]</f>
        <v>0</v>
      </c>
      <c r="BA40" s="123">
        <v>0</v>
      </c>
      <c r="BB40" s="123">
        <v>0</v>
      </c>
      <c r="BC40" s="123">
        <v>0</v>
      </c>
      <c r="BD40" s="123">
        <v>0</v>
      </c>
      <c r="BE40" s="123">
        <v>0</v>
      </c>
      <c r="BF40" s="123">
        <v>0</v>
      </c>
      <c r="BG40" s="123">
        <v>0</v>
      </c>
    </row>
    <row r="41" spans="1:59" s="133" customFormat="1" ht="82.5" customHeight="1" x14ac:dyDescent="0.2">
      <c r="A41" s="142" t="s">
        <v>186</v>
      </c>
      <c r="B41" s="118" t="s">
        <v>187</v>
      </c>
      <c r="C41" s="119" t="s">
        <v>72</v>
      </c>
      <c r="D41" s="119" t="s">
        <v>188</v>
      </c>
      <c r="E41" s="119" t="s">
        <v>74</v>
      </c>
      <c r="F41" s="119" t="s">
        <v>75</v>
      </c>
      <c r="G41" s="119" t="s">
        <v>189</v>
      </c>
      <c r="H41" s="118" t="s">
        <v>190</v>
      </c>
      <c r="I41" s="118" t="s">
        <v>78</v>
      </c>
      <c r="J41" s="118" t="s">
        <v>79</v>
      </c>
      <c r="K41" s="127"/>
      <c r="L41" s="121"/>
      <c r="M41" s="127"/>
      <c r="N41" s="121"/>
      <c r="O41" s="118" t="s">
        <v>83</v>
      </c>
      <c r="P41" s="122">
        <v>480000</v>
      </c>
      <c r="Q41" s="123">
        <v>0</v>
      </c>
      <c r="R41" s="123">
        <v>0</v>
      </c>
      <c r="S41" s="122">
        <v>480000</v>
      </c>
      <c r="T41" s="123">
        <v>0</v>
      </c>
      <c r="U41" s="123">
        <v>0</v>
      </c>
      <c r="V41" s="123">
        <v>0</v>
      </c>
      <c r="W41" s="123">
        <v>0</v>
      </c>
      <c r="X41" s="123">
        <v>0</v>
      </c>
      <c r="Y41" s="123">
        <v>0</v>
      </c>
      <c r="Z41" s="123">
        <v>0</v>
      </c>
      <c r="AA41" s="123">
        <v>0</v>
      </c>
      <c r="AB41" s="123">
        <v>0</v>
      </c>
      <c r="AC41" s="123">
        <v>0</v>
      </c>
      <c r="AD41" s="123">
        <v>0</v>
      </c>
      <c r="AE41" s="123">
        <v>0</v>
      </c>
      <c r="AF41" s="123">
        <v>0</v>
      </c>
      <c r="AG41" s="123">
        <v>0</v>
      </c>
      <c r="AH41" s="123">
        <v>0</v>
      </c>
      <c r="AI41" s="123">
        <v>0</v>
      </c>
      <c r="AJ41" s="123">
        <v>0</v>
      </c>
      <c r="AK41" s="123">
        <v>0</v>
      </c>
      <c r="AL41" s="123">
        <f>Tabla2[[#This Row],[MONTO TOTAL      (devengado)]]</f>
        <v>0</v>
      </c>
      <c r="AM41" s="123">
        <v>0</v>
      </c>
      <c r="AN41" s="123">
        <v>0</v>
      </c>
      <c r="AO41" s="123">
        <f>Tabla2[[#This Row],[MONTO TOTAL      (devengado)]]</f>
        <v>0</v>
      </c>
      <c r="AP41" s="123">
        <v>0</v>
      </c>
      <c r="AQ41" s="123">
        <v>0</v>
      </c>
      <c r="AR41" s="123">
        <f>Tabla2[[#This Row],[MONTO TOTAL        (ejercido)]]</f>
        <v>0</v>
      </c>
      <c r="AS41" s="123">
        <v>0</v>
      </c>
      <c r="AT41" s="123">
        <v>0</v>
      </c>
      <c r="AU41" s="123">
        <f>Tabla2[[#This Row],[MONTO TOTAL        (ejercido)]]</f>
        <v>0</v>
      </c>
      <c r="AV41" s="123">
        <v>0</v>
      </c>
      <c r="AW41" s="123">
        <v>0</v>
      </c>
      <c r="AX41" s="123">
        <f>Tabla2[[#This Row],[MONTO TOTAL         (pagado)]]</f>
        <v>0</v>
      </c>
      <c r="AY41" s="123">
        <f>Tabla2[[#This Row],[INGRESOS DE FUENTE LOCAL       (comprometido)]]</f>
        <v>0</v>
      </c>
      <c r="AZ41" s="123">
        <f>Tabla2[[#This Row],[PARTICIPACIONES (comprometido)]]</f>
        <v>0</v>
      </c>
      <c r="BA41" s="123">
        <f>Tabla2[[#This Row],[PARTICIPACIONES (comprometido)]]</f>
        <v>0</v>
      </c>
      <c r="BB41" s="123">
        <f>Tabla2[[#This Row],[APORTACIONES (comprometido)]]-Tabla2[[#This Row],[MONTO TOTAL         (pagado)]]</f>
        <v>0</v>
      </c>
      <c r="BC41" s="123">
        <f>Tabla2[[#This Row],[RECURSOS ESTATALES (comprometido)]]</f>
        <v>0</v>
      </c>
      <c r="BD41" s="123">
        <f>Tabla2[[#This Row],[PARTICIPACIONES (comprometido)]]</f>
        <v>0</v>
      </c>
      <c r="BE41" s="123">
        <f>Tabla3[[#This Row],[MONTO TOTAL       (por ejercer)]]</f>
        <v>0</v>
      </c>
      <c r="BF41" s="123">
        <v>0</v>
      </c>
      <c r="BG41" s="123">
        <v>0</v>
      </c>
    </row>
    <row r="42" spans="1:59" s="126" customFormat="1" ht="14.25" customHeight="1" x14ac:dyDescent="0.2">
      <c r="A42" s="143"/>
      <c r="B42" s="144"/>
      <c r="C42" s="145"/>
      <c r="D42" s="145"/>
      <c r="E42" s="145"/>
      <c r="F42" s="145"/>
      <c r="G42" s="145"/>
      <c r="H42" s="146"/>
      <c r="I42" s="146"/>
      <c r="J42" s="146"/>
      <c r="K42" s="147"/>
      <c r="L42" s="148"/>
      <c r="M42" s="147"/>
      <c r="N42" s="148"/>
      <c r="O42" s="146"/>
      <c r="P42" s="149"/>
      <c r="Q42" s="150"/>
      <c r="R42" s="150"/>
      <c r="S42" s="149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</row>
    <row r="43" spans="1:59" s="126" customFormat="1" ht="86.25" customHeight="1" x14ac:dyDescent="0.2">
      <c r="A43" s="117" t="s">
        <v>202</v>
      </c>
      <c r="B43" s="118" t="s">
        <v>203</v>
      </c>
      <c r="C43" s="119" t="s">
        <v>72</v>
      </c>
      <c r="D43" s="119" t="s">
        <v>113</v>
      </c>
      <c r="E43" s="119" t="s">
        <v>74</v>
      </c>
      <c r="F43" s="119" t="s">
        <v>75</v>
      </c>
      <c r="G43" s="119" t="s">
        <v>204</v>
      </c>
      <c r="H43" s="118" t="s">
        <v>190</v>
      </c>
      <c r="I43" s="118" t="s">
        <v>78</v>
      </c>
      <c r="J43" s="118" t="s">
        <v>79</v>
      </c>
      <c r="K43" s="129" t="s">
        <v>205</v>
      </c>
      <c r="L43" s="121" t="s">
        <v>80</v>
      </c>
      <c r="M43" s="130" t="s">
        <v>206</v>
      </c>
      <c r="N43" s="121" t="s">
        <v>82</v>
      </c>
      <c r="O43" s="118" t="s">
        <v>83</v>
      </c>
      <c r="P43" s="125">
        <v>2126733.21</v>
      </c>
      <c r="Q43" s="123">
        <v>0</v>
      </c>
      <c r="R43" s="123">
        <v>0</v>
      </c>
      <c r="S43" s="125">
        <v>2126733.21</v>
      </c>
      <c r="T43" s="123">
        <v>0</v>
      </c>
      <c r="U43" s="123">
        <v>0</v>
      </c>
      <c r="V43" s="123">
        <v>0</v>
      </c>
      <c r="W43" s="123">
        <v>0</v>
      </c>
      <c r="X43" s="123">
        <v>0</v>
      </c>
      <c r="Y43" s="123">
        <v>0</v>
      </c>
      <c r="Z43" s="123">
        <v>0</v>
      </c>
      <c r="AA43" s="123">
        <v>0</v>
      </c>
      <c r="AB43" s="123">
        <v>0</v>
      </c>
      <c r="AC43" s="123">
        <v>2126733.21</v>
      </c>
      <c r="AD43" s="123">
        <v>0</v>
      </c>
      <c r="AE43" s="123">
        <v>0</v>
      </c>
      <c r="AF43" s="123">
        <f>AC43</f>
        <v>2126733.21</v>
      </c>
      <c r="AG43" s="123">
        <v>0</v>
      </c>
      <c r="AH43" s="123">
        <v>0</v>
      </c>
      <c r="AI43" s="123">
        <v>2126732.6</v>
      </c>
      <c r="AJ43" s="123">
        <v>0</v>
      </c>
      <c r="AK43" s="123">
        <v>0</v>
      </c>
      <c r="AL43" s="123">
        <f>AI43</f>
        <v>2126732.6</v>
      </c>
      <c r="AM43" s="123">
        <v>0</v>
      </c>
      <c r="AN43" s="123">
        <v>0</v>
      </c>
      <c r="AO43" s="123">
        <v>2126732.6</v>
      </c>
      <c r="AP43" s="123">
        <v>0</v>
      </c>
      <c r="AQ43" s="123">
        <v>0</v>
      </c>
      <c r="AR43" s="123">
        <f>AO43</f>
        <v>2126732.6</v>
      </c>
      <c r="AS43" s="123">
        <v>0</v>
      </c>
      <c r="AT43" s="123">
        <v>0</v>
      </c>
      <c r="AU43" s="123">
        <v>2126732.6</v>
      </c>
      <c r="AV43" s="123">
        <v>0</v>
      </c>
      <c r="AW43" s="123">
        <v>0</v>
      </c>
      <c r="AX43" s="123">
        <f>AU43</f>
        <v>2126732.6</v>
      </c>
      <c r="AY43" s="123">
        <f>Tabla2[[#This Row],[INGRESOS DE FUENTE LOCAL       (comprometido)]]</f>
        <v>0</v>
      </c>
      <c r="AZ43" s="123">
        <f>Tabla2[[#This Row],[PARTICIPACIONES (comprometido)]]</f>
        <v>0</v>
      </c>
      <c r="BA43" s="123">
        <f>Tabla2[[#This Row],[PARTICIPACIONES (comprometido)]]</f>
        <v>0</v>
      </c>
      <c r="BB43" s="122">
        <f t="shared" ref="BB43" si="12">AC43-AO43</f>
        <v>0.60999999986961484</v>
      </c>
      <c r="BC43" s="123">
        <f>Tabla2[[#This Row],[RECURSOS ESTATALES (comprometido)]]</f>
        <v>0</v>
      </c>
      <c r="BD43" s="123">
        <f>Tabla2[[#This Row],[PARTICIPACIONES (comprometido)]]</f>
        <v>0</v>
      </c>
      <c r="BE43" s="122">
        <f t="shared" ref="BE43" si="13">BB43</f>
        <v>0.60999999986961484</v>
      </c>
      <c r="BF43" s="123">
        <v>0</v>
      </c>
      <c r="BG43" s="123">
        <v>0</v>
      </c>
    </row>
    <row r="44" spans="1:59" s="133" customFormat="1" ht="89.25" customHeight="1" x14ac:dyDescent="0.2">
      <c r="A44" s="134" t="s">
        <v>211</v>
      </c>
      <c r="B44" s="140" t="s">
        <v>212</v>
      </c>
      <c r="C44" s="119" t="s">
        <v>72</v>
      </c>
      <c r="D44" s="119" t="s">
        <v>72</v>
      </c>
      <c r="E44" s="119"/>
      <c r="F44" s="119" t="s">
        <v>75</v>
      </c>
      <c r="G44" s="119" t="s">
        <v>213</v>
      </c>
      <c r="H44" s="118" t="s">
        <v>214</v>
      </c>
      <c r="I44" s="118" t="s">
        <v>78</v>
      </c>
      <c r="J44" s="118" t="s">
        <v>79</v>
      </c>
      <c r="K44" s="127"/>
      <c r="L44" s="121"/>
      <c r="M44" s="127"/>
      <c r="N44" s="121"/>
      <c r="O44" s="118" t="s">
        <v>83</v>
      </c>
      <c r="P44" s="122">
        <v>2980961.87</v>
      </c>
      <c r="Q44" s="123">
        <v>0</v>
      </c>
      <c r="R44" s="123">
        <v>0</v>
      </c>
      <c r="S44" s="122">
        <v>2980961.87</v>
      </c>
      <c r="T44" s="123">
        <v>0</v>
      </c>
      <c r="U44" s="123">
        <v>0</v>
      </c>
      <c r="V44" s="123">
        <v>0</v>
      </c>
      <c r="W44" s="123">
        <v>0</v>
      </c>
      <c r="X44" s="123">
        <v>0</v>
      </c>
      <c r="Y44" s="123">
        <v>0</v>
      </c>
      <c r="Z44" s="123">
        <v>0</v>
      </c>
      <c r="AA44" s="123">
        <v>0</v>
      </c>
      <c r="AB44" s="123">
        <v>0</v>
      </c>
      <c r="AC44" s="123">
        <v>0</v>
      </c>
      <c r="AD44" s="123">
        <v>0</v>
      </c>
      <c r="AE44" s="123">
        <v>0</v>
      </c>
      <c r="AF44" s="123">
        <v>0</v>
      </c>
      <c r="AG44" s="123">
        <v>0</v>
      </c>
      <c r="AH44" s="123">
        <v>0</v>
      </c>
      <c r="AI44" s="123">
        <v>0</v>
      </c>
      <c r="AJ44" s="123">
        <v>0</v>
      </c>
      <c r="AK44" s="123">
        <v>0</v>
      </c>
      <c r="AL44" s="123">
        <f>Tabla2[[#This Row],[MONTO TOTAL      (devengado)]]</f>
        <v>0</v>
      </c>
      <c r="AM44" s="123">
        <v>0</v>
      </c>
      <c r="AN44" s="123">
        <v>0</v>
      </c>
      <c r="AO44" s="123">
        <f>Tabla2[[#This Row],[MONTO TOTAL      (devengado)]]</f>
        <v>0</v>
      </c>
      <c r="AP44" s="123">
        <v>0</v>
      </c>
      <c r="AQ44" s="123">
        <v>0</v>
      </c>
      <c r="AR44" s="123">
        <f>Tabla2[[#This Row],[MONTO TOTAL        (ejercido)]]</f>
        <v>0</v>
      </c>
      <c r="AS44" s="123">
        <v>0</v>
      </c>
      <c r="AT44" s="123">
        <v>0</v>
      </c>
      <c r="AU44" s="123">
        <f>Tabla2[[#This Row],[MONTO TOTAL        (ejercido)]]</f>
        <v>0</v>
      </c>
      <c r="AV44" s="123">
        <v>0</v>
      </c>
      <c r="AW44" s="123">
        <v>0</v>
      </c>
      <c r="AX44" s="123">
        <f>Tabla2[[#This Row],[MONTO TOTAL         (pagado)]]</f>
        <v>0</v>
      </c>
      <c r="AY44" s="123">
        <f>Tabla2[[#This Row],[INGRESOS DE FUENTE LOCAL       (comprometido)]]</f>
        <v>0</v>
      </c>
      <c r="AZ44" s="123">
        <f>Tabla2[[#This Row],[PARTICIPACIONES (comprometido)]]</f>
        <v>0</v>
      </c>
      <c r="BA44" s="123">
        <f>Tabla2[[#This Row],[PARTICIPACIONES (comprometido)]]</f>
        <v>0</v>
      </c>
      <c r="BB44" s="123">
        <f>Tabla2[[#This Row],[APORTACIONES (comprometido)]]-Tabla2[[#This Row],[MONTO TOTAL         (pagado)]]</f>
        <v>0</v>
      </c>
      <c r="BC44" s="123">
        <f>Tabla2[[#This Row],[RECURSOS ESTATALES (comprometido)]]</f>
        <v>0</v>
      </c>
      <c r="BD44" s="123">
        <f>Tabla2[[#This Row],[PARTICIPACIONES (comprometido)]]</f>
        <v>0</v>
      </c>
      <c r="BE44" s="123">
        <f>Tabla3[[#This Row],[MONTO TOTAL       (por ejercer)]]</f>
        <v>0</v>
      </c>
      <c r="BF44" s="123">
        <v>0</v>
      </c>
      <c r="BG44" s="123">
        <v>0</v>
      </c>
    </row>
    <row r="45" spans="1:59" s="126" customFormat="1" ht="87" customHeight="1" x14ac:dyDescent="0.2">
      <c r="A45" s="134" t="s">
        <v>215</v>
      </c>
      <c r="B45" s="140" t="s">
        <v>216</v>
      </c>
      <c r="C45" s="119" t="s">
        <v>72</v>
      </c>
      <c r="D45" s="119" t="s">
        <v>217</v>
      </c>
      <c r="E45" s="119" t="s">
        <v>74</v>
      </c>
      <c r="F45" s="119" t="s">
        <v>75</v>
      </c>
      <c r="G45" s="119" t="s">
        <v>218</v>
      </c>
      <c r="H45" s="118" t="s">
        <v>119</v>
      </c>
      <c r="I45" s="118" t="s">
        <v>78</v>
      </c>
      <c r="J45" s="118" t="s">
        <v>79</v>
      </c>
      <c r="K45" s="120">
        <v>61605</v>
      </c>
      <c r="L45" s="121" t="s">
        <v>80</v>
      </c>
      <c r="M45" s="130" t="s">
        <v>206</v>
      </c>
      <c r="N45" s="121" t="s">
        <v>82</v>
      </c>
      <c r="O45" s="118" t="s">
        <v>83</v>
      </c>
      <c r="P45" s="122">
        <v>1819904</v>
      </c>
      <c r="Q45" s="123">
        <v>0</v>
      </c>
      <c r="R45" s="123">
        <v>0</v>
      </c>
      <c r="S45" s="122">
        <f>P45</f>
        <v>1819904</v>
      </c>
      <c r="T45" s="123">
        <v>0</v>
      </c>
      <c r="U45" s="123">
        <v>0</v>
      </c>
      <c r="V45" s="123">
        <v>0</v>
      </c>
      <c r="W45" s="123">
        <v>0</v>
      </c>
      <c r="X45" s="123">
        <v>0</v>
      </c>
      <c r="Y45" s="123">
        <v>0</v>
      </c>
      <c r="Z45" s="123">
        <v>0</v>
      </c>
      <c r="AA45" s="123">
        <v>0</v>
      </c>
      <c r="AB45" s="123">
        <v>0</v>
      </c>
      <c r="AC45" s="123">
        <v>1819904</v>
      </c>
      <c r="AD45" s="123">
        <v>0</v>
      </c>
      <c r="AE45" s="123">
        <v>0</v>
      </c>
      <c r="AF45" s="123">
        <f>AC45</f>
        <v>1819904</v>
      </c>
      <c r="AG45" s="123">
        <v>0</v>
      </c>
      <c r="AH45" s="123">
        <v>0</v>
      </c>
      <c r="AI45" s="123">
        <v>1819904</v>
      </c>
      <c r="AJ45" s="123">
        <v>0</v>
      </c>
      <c r="AK45" s="123">
        <v>0</v>
      </c>
      <c r="AL45" s="123">
        <f>AI45</f>
        <v>1819904</v>
      </c>
      <c r="AM45" s="123">
        <v>0</v>
      </c>
      <c r="AN45" s="123">
        <v>0</v>
      </c>
      <c r="AO45" s="123">
        <v>1819904</v>
      </c>
      <c r="AP45" s="123">
        <v>0</v>
      </c>
      <c r="AQ45" s="123">
        <v>0</v>
      </c>
      <c r="AR45" s="123">
        <f>AO45</f>
        <v>1819904</v>
      </c>
      <c r="AS45" s="123">
        <v>0</v>
      </c>
      <c r="AT45" s="123">
        <v>0</v>
      </c>
      <c r="AU45" s="123">
        <v>1819904</v>
      </c>
      <c r="AV45" s="123">
        <v>0</v>
      </c>
      <c r="AW45" s="123">
        <v>0</v>
      </c>
      <c r="AX45" s="123">
        <f>AU45</f>
        <v>1819904</v>
      </c>
      <c r="AY45" s="123">
        <f>Tabla2[[#This Row],[INGRESOS DE FUENTE LOCAL       (comprometido)]]</f>
        <v>0</v>
      </c>
      <c r="AZ45" s="123">
        <f>Tabla2[[#This Row],[PARTICIPACIONES (comprometido)]]</f>
        <v>0</v>
      </c>
      <c r="BA45" s="123">
        <f>Tabla2[[#This Row],[PARTICIPACIONES (comprometido)]]</f>
        <v>0</v>
      </c>
      <c r="BB45" s="122">
        <f t="shared" ref="BB45" si="14">AC45-AO45</f>
        <v>0</v>
      </c>
      <c r="BC45" s="123">
        <f>Tabla2[[#This Row],[RECURSOS ESTATALES (comprometido)]]</f>
        <v>0</v>
      </c>
      <c r="BD45" s="123">
        <f>Tabla2[[#This Row],[PARTICIPACIONES (comprometido)]]</f>
        <v>0</v>
      </c>
      <c r="BE45" s="122">
        <f t="shared" ref="BE45" si="15">BB45</f>
        <v>0</v>
      </c>
      <c r="BF45" s="123">
        <v>0</v>
      </c>
      <c r="BG45" s="123">
        <v>0</v>
      </c>
    </row>
    <row r="46" spans="1:59" s="126" customFormat="1" ht="86.25" customHeight="1" x14ac:dyDescent="0.2">
      <c r="A46" s="134" t="s">
        <v>290</v>
      </c>
      <c r="B46" s="140" t="s">
        <v>291</v>
      </c>
      <c r="C46" s="119" t="s">
        <v>72</v>
      </c>
      <c r="D46" s="119" t="s">
        <v>217</v>
      </c>
      <c r="E46" s="119" t="s">
        <v>74</v>
      </c>
      <c r="F46" s="119" t="s">
        <v>75</v>
      </c>
      <c r="G46" s="119" t="s">
        <v>303</v>
      </c>
      <c r="H46" s="118" t="s">
        <v>119</v>
      </c>
      <c r="I46" s="118" t="s">
        <v>78</v>
      </c>
      <c r="J46" s="118" t="s">
        <v>79</v>
      </c>
      <c r="K46" s="120">
        <v>61605</v>
      </c>
      <c r="L46" s="121" t="s">
        <v>80</v>
      </c>
      <c r="M46" s="130" t="s">
        <v>206</v>
      </c>
      <c r="N46" s="121" t="s">
        <v>82</v>
      </c>
      <c r="O46" s="118" t="s">
        <v>83</v>
      </c>
      <c r="P46" s="122">
        <v>1462345.03</v>
      </c>
      <c r="Q46" s="123">
        <v>0</v>
      </c>
      <c r="R46" s="123">
        <v>0</v>
      </c>
      <c r="S46" s="122">
        <f>P46</f>
        <v>1462345.03</v>
      </c>
      <c r="T46" s="123">
        <v>0</v>
      </c>
      <c r="U46" s="123">
        <v>0</v>
      </c>
      <c r="V46" s="123">
        <v>0</v>
      </c>
      <c r="W46" s="123">
        <v>0</v>
      </c>
      <c r="X46" s="123">
        <v>0</v>
      </c>
      <c r="Y46" s="123">
        <v>0</v>
      </c>
      <c r="Z46" s="123">
        <v>0</v>
      </c>
      <c r="AA46" s="123">
        <v>0</v>
      </c>
      <c r="AB46" s="123">
        <v>0</v>
      </c>
      <c r="AC46" s="122">
        <v>1462345.03</v>
      </c>
      <c r="AD46" s="123">
        <v>0</v>
      </c>
      <c r="AE46" s="123">
        <v>0</v>
      </c>
      <c r="AF46" s="122">
        <f>AC46</f>
        <v>1462345.03</v>
      </c>
      <c r="AG46" s="123">
        <v>0</v>
      </c>
      <c r="AH46" s="123">
        <v>0</v>
      </c>
      <c r="AI46" s="122">
        <v>1462345.03</v>
      </c>
      <c r="AJ46" s="123">
        <v>0</v>
      </c>
      <c r="AK46" s="123">
        <v>0</v>
      </c>
      <c r="AL46" s="122">
        <f>AI46</f>
        <v>1462345.03</v>
      </c>
      <c r="AM46" s="123">
        <v>0</v>
      </c>
      <c r="AN46" s="123">
        <v>0</v>
      </c>
      <c r="AO46" s="122">
        <v>1462345.03</v>
      </c>
      <c r="AP46" s="123">
        <v>0</v>
      </c>
      <c r="AQ46" s="123">
        <v>0</v>
      </c>
      <c r="AR46" s="122">
        <f>AO46</f>
        <v>1462345.03</v>
      </c>
      <c r="AS46" s="123">
        <v>0</v>
      </c>
      <c r="AT46" s="123">
        <v>0</v>
      </c>
      <c r="AU46" s="122">
        <v>1462345.03</v>
      </c>
      <c r="AV46" s="123">
        <v>0</v>
      </c>
      <c r="AW46" s="123">
        <v>0</v>
      </c>
      <c r="AX46" s="122">
        <f>AU46</f>
        <v>1462345.03</v>
      </c>
      <c r="AY46" s="123">
        <f>Tabla2[[#This Row],[INGRESOS DE FUENTE LOCAL       (comprometido)]]</f>
        <v>0</v>
      </c>
      <c r="AZ46" s="123">
        <f>Tabla2[[#This Row],[PARTICIPACIONES (comprometido)]]</f>
        <v>0</v>
      </c>
      <c r="BA46" s="123">
        <f>Tabla2[[#This Row],[PARTICIPACIONES (comprometido)]]</f>
        <v>0</v>
      </c>
      <c r="BB46" s="122">
        <f t="shared" ref="BB46:BB48" si="16">AC46-AO46</f>
        <v>0</v>
      </c>
      <c r="BC46" s="123">
        <f>Tabla2[[#This Row],[RECURSOS ESTATALES (comprometido)]]</f>
        <v>0</v>
      </c>
      <c r="BD46" s="123">
        <f>Tabla2[[#This Row],[PARTICIPACIONES (comprometido)]]</f>
        <v>0</v>
      </c>
      <c r="BE46" s="122">
        <f t="shared" ref="BE46:BE48" si="17">BB46</f>
        <v>0</v>
      </c>
      <c r="BF46" s="123">
        <v>0</v>
      </c>
      <c r="BG46" s="123">
        <v>0</v>
      </c>
    </row>
    <row r="47" spans="1:59" s="133" customFormat="1" ht="81.75" customHeight="1" x14ac:dyDescent="0.2">
      <c r="A47" s="117" t="s">
        <v>219</v>
      </c>
      <c r="B47" s="118" t="s">
        <v>220</v>
      </c>
      <c r="C47" s="119" t="s">
        <v>72</v>
      </c>
      <c r="D47" s="119" t="s">
        <v>113</v>
      </c>
      <c r="E47" s="119"/>
      <c r="F47" s="119" t="s">
        <v>75</v>
      </c>
      <c r="G47" s="119" t="s">
        <v>221</v>
      </c>
      <c r="H47" s="118" t="s">
        <v>172</v>
      </c>
      <c r="I47" s="118" t="s">
        <v>78</v>
      </c>
      <c r="J47" s="118" t="s">
        <v>79</v>
      </c>
      <c r="K47" s="127"/>
      <c r="L47" s="121"/>
      <c r="M47" s="127"/>
      <c r="N47" s="121"/>
      <c r="O47" s="118" t="s">
        <v>83</v>
      </c>
      <c r="P47" s="122">
        <v>2959740</v>
      </c>
      <c r="Q47" s="123">
        <v>0</v>
      </c>
      <c r="R47" s="123">
        <v>0</v>
      </c>
      <c r="S47" s="122">
        <v>2959740</v>
      </c>
      <c r="T47" s="123">
        <v>0</v>
      </c>
      <c r="U47" s="123">
        <v>0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3">
        <v>0</v>
      </c>
      <c r="AB47" s="123">
        <v>0</v>
      </c>
      <c r="AC47" s="123">
        <v>0</v>
      </c>
      <c r="AD47" s="123">
        <v>0</v>
      </c>
      <c r="AE47" s="123">
        <v>0</v>
      </c>
      <c r="AF47" s="123">
        <v>0</v>
      </c>
      <c r="AG47" s="123">
        <v>0</v>
      </c>
      <c r="AH47" s="123">
        <v>0</v>
      </c>
      <c r="AI47" s="123">
        <v>0</v>
      </c>
      <c r="AJ47" s="123">
        <v>0</v>
      </c>
      <c r="AK47" s="123">
        <v>0</v>
      </c>
      <c r="AL47" s="123">
        <f>Tabla2[[#This Row],[MONTO TOTAL      (devengado)]]</f>
        <v>0</v>
      </c>
      <c r="AM47" s="123">
        <v>0</v>
      </c>
      <c r="AN47" s="123">
        <v>0</v>
      </c>
      <c r="AO47" s="123">
        <f>Tabla2[[#This Row],[MONTO TOTAL      (devengado)]]</f>
        <v>0</v>
      </c>
      <c r="AP47" s="123">
        <v>0</v>
      </c>
      <c r="AQ47" s="123">
        <v>0</v>
      </c>
      <c r="AR47" s="123">
        <f>Tabla2[[#This Row],[MONTO TOTAL        (ejercido)]]</f>
        <v>0</v>
      </c>
      <c r="AS47" s="123">
        <v>0</v>
      </c>
      <c r="AT47" s="123">
        <v>0</v>
      </c>
      <c r="AU47" s="123">
        <f>Tabla2[[#This Row],[MONTO TOTAL        (ejercido)]]</f>
        <v>0</v>
      </c>
      <c r="AV47" s="123">
        <v>0</v>
      </c>
      <c r="AW47" s="123">
        <v>0</v>
      </c>
      <c r="AX47" s="123">
        <f>Tabla2[[#This Row],[MONTO TOTAL         (pagado)]]</f>
        <v>0</v>
      </c>
      <c r="AY47" s="123">
        <f>Tabla2[[#This Row],[INGRESOS DE FUENTE LOCAL       (comprometido)]]</f>
        <v>0</v>
      </c>
      <c r="AZ47" s="123">
        <f>Tabla2[[#This Row],[PARTICIPACIONES (comprometido)]]</f>
        <v>0</v>
      </c>
      <c r="BA47" s="123">
        <f>Tabla2[[#This Row],[PARTICIPACIONES (comprometido)]]</f>
        <v>0</v>
      </c>
      <c r="BB47" s="123">
        <f>Tabla2[[#This Row],[APORTACIONES (comprometido)]]-Tabla2[[#This Row],[MONTO TOTAL         (pagado)]]</f>
        <v>0</v>
      </c>
      <c r="BC47" s="123">
        <f>Tabla2[[#This Row],[RECURSOS ESTATALES (comprometido)]]</f>
        <v>0</v>
      </c>
      <c r="BD47" s="123">
        <f>Tabla2[[#This Row],[PARTICIPACIONES (comprometido)]]</f>
        <v>0</v>
      </c>
      <c r="BE47" s="123">
        <f>Tabla3[[#This Row],[MONTO TOTAL       (por ejercer)]]</f>
        <v>0</v>
      </c>
      <c r="BF47" s="123">
        <v>0</v>
      </c>
      <c r="BG47" s="123">
        <v>0</v>
      </c>
    </row>
    <row r="48" spans="1:59" s="126" customFormat="1" ht="90.75" customHeight="1" x14ac:dyDescent="0.2">
      <c r="A48" s="118" t="s">
        <v>222</v>
      </c>
      <c r="B48" s="118" t="s">
        <v>223</v>
      </c>
      <c r="C48" s="119" t="s">
        <v>72</v>
      </c>
      <c r="D48" s="119" t="s">
        <v>104</v>
      </c>
      <c r="E48" s="119" t="s">
        <v>306</v>
      </c>
      <c r="F48" s="119" t="s">
        <v>75</v>
      </c>
      <c r="G48" s="119" t="s">
        <v>224</v>
      </c>
      <c r="H48" s="118" t="s">
        <v>77</v>
      </c>
      <c r="I48" s="118" t="s">
        <v>78</v>
      </c>
      <c r="J48" s="118" t="s">
        <v>79</v>
      </c>
      <c r="K48" s="132" t="s">
        <v>205</v>
      </c>
      <c r="L48" s="121" t="s">
        <v>80</v>
      </c>
      <c r="M48" s="130" t="s">
        <v>206</v>
      </c>
      <c r="N48" s="121" t="s">
        <v>82</v>
      </c>
      <c r="O48" s="118" t="s">
        <v>110</v>
      </c>
      <c r="P48" s="122">
        <v>4985424.53</v>
      </c>
      <c r="Q48" s="123">
        <v>0</v>
      </c>
      <c r="R48" s="123">
        <v>0</v>
      </c>
      <c r="S48" s="122">
        <v>4985424.53</v>
      </c>
      <c r="T48" s="123">
        <v>0</v>
      </c>
      <c r="U48" s="123">
        <v>0</v>
      </c>
      <c r="V48" s="123">
        <v>0</v>
      </c>
      <c r="W48" s="123">
        <v>4985424.6399999997</v>
      </c>
      <c r="X48" s="123">
        <v>0</v>
      </c>
      <c r="Y48" s="123">
        <v>0</v>
      </c>
      <c r="Z48" s="123">
        <v>4985424.6399999997</v>
      </c>
      <c r="AA48" s="123">
        <v>0</v>
      </c>
      <c r="AB48" s="123">
        <v>0</v>
      </c>
      <c r="AC48" s="123">
        <v>4985424.6399999997</v>
      </c>
      <c r="AD48" s="123">
        <v>0</v>
      </c>
      <c r="AE48" s="123">
        <v>0</v>
      </c>
      <c r="AF48" s="123">
        <f>AC48</f>
        <v>4985424.6399999997</v>
      </c>
      <c r="AG48" s="123">
        <v>0</v>
      </c>
      <c r="AH48" s="123">
        <v>0</v>
      </c>
      <c r="AI48" s="123">
        <v>4985424.6399999997</v>
      </c>
      <c r="AJ48" s="123">
        <v>0</v>
      </c>
      <c r="AK48" s="123">
        <v>0</v>
      </c>
      <c r="AL48" s="123">
        <f>AI48</f>
        <v>4985424.6399999997</v>
      </c>
      <c r="AM48" s="123">
        <v>0</v>
      </c>
      <c r="AN48" s="123">
        <v>0</v>
      </c>
      <c r="AO48" s="123">
        <v>4985424.6399999997</v>
      </c>
      <c r="AP48" s="123">
        <v>0</v>
      </c>
      <c r="AQ48" s="123">
        <v>0</v>
      </c>
      <c r="AR48" s="123">
        <f>AO48</f>
        <v>4985424.6399999997</v>
      </c>
      <c r="AS48" s="123">
        <v>0</v>
      </c>
      <c r="AT48" s="123">
        <v>0</v>
      </c>
      <c r="AU48" s="123">
        <v>4985424.6399999997</v>
      </c>
      <c r="AV48" s="123">
        <v>0</v>
      </c>
      <c r="AW48" s="123">
        <v>0</v>
      </c>
      <c r="AX48" s="123">
        <f>AU48</f>
        <v>4985424.6399999997</v>
      </c>
      <c r="AY48" s="123">
        <f>Tabla2[[#This Row],[INGRESOS DE FUENTE LOCAL       (comprometido)]]</f>
        <v>0</v>
      </c>
      <c r="AZ48" s="123">
        <f>Tabla2[[#This Row],[PARTICIPACIONES (comprometido)]]</f>
        <v>0</v>
      </c>
      <c r="BA48" s="123">
        <f>Tabla2[[#This Row],[PARTICIPACIONES (comprometido)]]</f>
        <v>0</v>
      </c>
      <c r="BB48" s="122">
        <f t="shared" si="16"/>
        <v>0</v>
      </c>
      <c r="BC48" s="123">
        <f>Tabla2[[#This Row],[RECURSOS ESTATALES (comprometido)]]</f>
        <v>0</v>
      </c>
      <c r="BD48" s="123">
        <f>Tabla2[[#This Row],[PARTICIPACIONES (comprometido)]]</f>
        <v>0</v>
      </c>
      <c r="BE48" s="122">
        <f t="shared" si="17"/>
        <v>0</v>
      </c>
      <c r="BF48" s="123">
        <v>0</v>
      </c>
      <c r="BG48" s="123">
        <v>0</v>
      </c>
    </row>
    <row r="49" spans="1:59" s="126" customFormat="1" ht="11.25" x14ac:dyDescent="0.2">
      <c r="A49" s="151"/>
      <c r="B49" s="151"/>
      <c r="C49" s="119"/>
      <c r="D49" s="119"/>
      <c r="E49" s="119"/>
      <c r="F49" s="119"/>
      <c r="G49" s="119"/>
      <c r="H49" s="118"/>
      <c r="I49" s="118"/>
      <c r="J49" s="118"/>
      <c r="K49" s="119"/>
      <c r="L49" s="121"/>
      <c r="M49" s="119"/>
      <c r="N49" s="152"/>
      <c r="O49" s="152" t="s">
        <v>267</v>
      </c>
      <c r="P49" s="122">
        <f>SUM(P10:P48)</f>
        <v>41212536.440000005</v>
      </c>
      <c r="Q49" s="122">
        <f t="shared" ref="Q49:BG49" si="18">SUM(Q10:Q48)</f>
        <v>0</v>
      </c>
      <c r="R49" s="122">
        <f t="shared" si="18"/>
        <v>0</v>
      </c>
      <c r="S49" s="122">
        <f>SUM(S10:S48)</f>
        <v>41212536.440000005</v>
      </c>
      <c r="T49" s="122">
        <f t="shared" si="18"/>
        <v>0</v>
      </c>
      <c r="U49" s="122">
        <f t="shared" si="18"/>
        <v>0</v>
      </c>
      <c r="V49" s="122">
        <f t="shared" si="18"/>
        <v>0</v>
      </c>
      <c r="W49" s="122">
        <f t="shared" si="18"/>
        <v>25000409.52</v>
      </c>
      <c r="X49" s="122">
        <f t="shared" si="18"/>
        <v>0</v>
      </c>
      <c r="Y49" s="122">
        <f t="shared" si="18"/>
        <v>0</v>
      </c>
      <c r="Z49" s="122">
        <f t="shared" si="18"/>
        <v>25000409.52</v>
      </c>
      <c r="AA49" s="122">
        <f t="shared" si="18"/>
        <v>0</v>
      </c>
      <c r="AB49" s="122">
        <f t="shared" si="18"/>
        <v>0</v>
      </c>
      <c r="AC49" s="122">
        <f t="shared" si="18"/>
        <v>32888030.459999997</v>
      </c>
      <c r="AD49" s="122">
        <f t="shared" si="18"/>
        <v>0</v>
      </c>
      <c r="AE49" s="122">
        <f t="shared" si="18"/>
        <v>0</v>
      </c>
      <c r="AF49" s="122">
        <f t="shared" si="18"/>
        <v>32888030.459999997</v>
      </c>
      <c r="AG49" s="122">
        <f t="shared" si="18"/>
        <v>0</v>
      </c>
      <c r="AH49" s="122">
        <f t="shared" si="18"/>
        <v>0</v>
      </c>
      <c r="AI49" s="122">
        <f t="shared" si="18"/>
        <v>29833547.880000003</v>
      </c>
      <c r="AJ49" s="122">
        <f t="shared" si="18"/>
        <v>0</v>
      </c>
      <c r="AK49" s="122">
        <f t="shared" si="18"/>
        <v>0</v>
      </c>
      <c r="AL49" s="122">
        <f t="shared" si="18"/>
        <v>29833547.880000003</v>
      </c>
      <c r="AM49" s="122">
        <f t="shared" si="18"/>
        <v>0</v>
      </c>
      <c r="AN49" s="122">
        <f t="shared" si="18"/>
        <v>0</v>
      </c>
      <c r="AO49" s="122">
        <f t="shared" si="18"/>
        <v>29833547.880000003</v>
      </c>
      <c r="AP49" s="122">
        <f t="shared" si="18"/>
        <v>0</v>
      </c>
      <c r="AQ49" s="122">
        <f t="shared" si="18"/>
        <v>0</v>
      </c>
      <c r="AR49" s="122">
        <f t="shared" si="18"/>
        <v>29833547.880000003</v>
      </c>
      <c r="AS49" s="122">
        <f t="shared" si="18"/>
        <v>0</v>
      </c>
      <c r="AT49" s="122">
        <f t="shared" si="18"/>
        <v>0</v>
      </c>
      <c r="AU49" s="122">
        <f t="shared" si="18"/>
        <v>29833547.880000003</v>
      </c>
      <c r="AV49" s="122">
        <f t="shared" si="18"/>
        <v>0</v>
      </c>
      <c r="AW49" s="122">
        <f t="shared" si="18"/>
        <v>0</v>
      </c>
      <c r="AX49" s="122">
        <f t="shared" si="18"/>
        <v>29833547.880000003</v>
      </c>
      <c r="AY49" s="122">
        <f t="shared" si="18"/>
        <v>0</v>
      </c>
      <c r="AZ49" s="122">
        <f t="shared" si="18"/>
        <v>0</v>
      </c>
      <c r="BA49" s="122">
        <f t="shared" si="18"/>
        <v>0</v>
      </c>
      <c r="BB49" s="122">
        <f t="shared" si="18"/>
        <v>3054482.5799999996</v>
      </c>
      <c r="BC49" s="122">
        <f t="shared" si="18"/>
        <v>0</v>
      </c>
      <c r="BD49" s="122">
        <f t="shared" si="18"/>
        <v>0</v>
      </c>
      <c r="BE49" s="122">
        <f t="shared" si="18"/>
        <v>3054482.5799999996</v>
      </c>
      <c r="BF49" s="122">
        <f t="shared" si="18"/>
        <v>0</v>
      </c>
      <c r="BG49" s="122">
        <f t="shared" si="18"/>
        <v>0</v>
      </c>
    </row>
    <row r="50" spans="1:59" ht="16.5" x14ac:dyDescent="0.3">
      <c r="A50" s="85" t="s">
        <v>268</v>
      </c>
      <c r="B50" s="85"/>
      <c r="C50" s="86"/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</row>
    <row r="51" spans="1:59" ht="16.5" x14ac:dyDescent="0.3">
      <c r="A51" s="85"/>
      <c r="B51" s="85"/>
      <c r="C51" s="86"/>
      <c r="D51" s="86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</row>
    <row r="52" spans="1:59" ht="16.5" x14ac:dyDescent="0.3">
      <c r="A52" s="85"/>
      <c r="B52" s="85"/>
      <c r="C52" s="86"/>
      <c r="D52" s="86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</row>
    <row r="53" spans="1:59" ht="16.5" x14ac:dyDescent="0.3">
      <c r="A53" s="85"/>
      <c r="B53" s="85"/>
      <c r="C53" s="86"/>
      <c r="D53" s="8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90"/>
      <c r="AH53" s="90"/>
      <c r="AI53" s="90"/>
      <c r="AJ53" s="90"/>
      <c r="AK53" s="90"/>
      <c r="AL53" s="90"/>
      <c r="AM53" s="90"/>
      <c r="AN53" s="90"/>
      <c r="AO53" s="113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</row>
    <row r="54" spans="1:59" ht="16.5" x14ac:dyDescent="0.3">
      <c r="A54" s="85"/>
      <c r="B54" s="85"/>
      <c r="C54" s="86"/>
      <c r="D54" s="86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</row>
    <row r="55" spans="1:59" ht="16.5" x14ac:dyDescent="0.3">
      <c r="A55" s="87"/>
      <c r="B55" s="87"/>
      <c r="C55" s="88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</row>
    <row r="56" spans="1:59" ht="16.5" x14ac:dyDescent="0.3">
      <c r="A56" s="87"/>
      <c r="B56" s="93"/>
      <c r="C56" s="93"/>
      <c r="D56" s="93"/>
      <c r="E56" s="93"/>
      <c r="F56" s="87"/>
      <c r="G56" s="87"/>
      <c r="H56" s="87"/>
      <c r="I56" s="87"/>
      <c r="J56" s="87"/>
      <c r="K56" s="87"/>
      <c r="L56" s="94"/>
      <c r="M56" s="87"/>
      <c r="N56" s="87"/>
      <c r="O56" s="88"/>
      <c r="P56" s="90"/>
      <c r="Q56" s="90"/>
      <c r="R56" s="90"/>
      <c r="S56" s="90"/>
      <c r="T56" s="90"/>
      <c r="U56" s="95"/>
      <c r="V56" s="95"/>
      <c r="W56" s="95"/>
      <c r="X56" s="95"/>
      <c r="Y56" s="95"/>
      <c r="Z56" s="95"/>
      <c r="AA56" s="88"/>
      <c r="AB56" s="88"/>
      <c r="AC56" s="88"/>
      <c r="AD56" s="88"/>
      <c r="AE56" s="96"/>
      <c r="AF56" s="96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7"/>
      <c r="AR56" s="97"/>
      <c r="AS56" s="97"/>
      <c r="AT56" s="97"/>
      <c r="AU56" s="98"/>
      <c r="AV56" s="98"/>
      <c r="AW56" s="97"/>
      <c r="AX56" s="97"/>
      <c r="AY56" s="90"/>
      <c r="AZ56" s="90"/>
      <c r="BA56" s="90"/>
      <c r="BB56" s="90"/>
      <c r="BC56" s="90"/>
      <c r="BD56" s="90"/>
      <c r="BE56" s="90"/>
      <c r="BF56" s="90"/>
      <c r="BG56" s="90"/>
    </row>
    <row r="57" spans="1:59" ht="20.25" x14ac:dyDescent="0.3">
      <c r="A57" s="99"/>
      <c r="B57" s="167" t="s">
        <v>269</v>
      </c>
      <c r="C57" s="167"/>
      <c r="D57" s="167"/>
      <c r="E57" s="167"/>
      <c r="F57" s="99"/>
      <c r="G57" s="99"/>
      <c r="H57" s="99"/>
      <c r="I57" s="87"/>
      <c r="J57" s="87"/>
      <c r="K57" s="87"/>
      <c r="L57" s="94"/>
      <c r="M57" s="87"/>
      <c r="N57" s="87"/>
      <c r="O57" s="88"/>
      <c r="P57" s="90"/>
      <c r="Q57" s="90"/>
      <c r="R57" s="90"/>
      <c r="S57" s="90"/>
      <c r="T57" s="100"/>
      <c r="U57" s="169" t="s">
        <v>270</v>
      </c>
      <c r="V57" s="169"/>
      <c r="W57" s="169"/>
      <c r="X57" s="169"/>
      <c r="Y57" s="169"/>
      <c r="Z57" s="169"/>
      <c r="AA57" s="100"/>
      <c r="AB57" s="88"/>
      <c r="AC57" s="88"/>
      <c r="AD57" s="88"/>
      <c r="AE57" s="96"/>
      <c r="AF57" s="96"/>
      <c r="AG57" s="90"/>
      <c r="AH57" s="90"/>
      <c r="AI57" s="90"/>
      <c r="AJ57" s="90"/>
      <c r="AK57" s="90"/>
      <c r="AL57" s="90"/>
      <c r="AM57" s="90"/>
      <c r="AN57" s="90"/>
      <c r="AO57" s="102"/>
      <c r="AP57" s="102"/>
      <c r="AQ57" s="102"/>
      <c r="AR57" s="102"/>
      <c r="AS57" s="102"/>
      <c r="AT57" s="102"/>
      <c r="AU57" s="103" t="s">
        <v>271</v>
      </c>
      <c r="AV57" s="100"/>
      <c r="AW57" s="102"/>
      <c r="AX57" s="102"/>
      <c r="AY57" s="102"/>
      <c r="AZ57" s="102"/>
      <c r="BA57" s="102"/>
      <c r="BB57" s="102"/>
      <c r="BC57" s="90"/>
      <c r="BD57" s="90"/>
      <c r="BE57" s="90"/>
      <c r="BF57" s="90"/>
      <c r="BG57" s="90"/>
    </row>
    <row r="58" spans="1:59" ht="20.25" x14ac:dyDescent="0.3">
      <c r="A58" s="99"/>
      <c r="B58" s="168" t="s">
        <v>272</v>
      </c>
      <c r="C58" s="168"/>
      <c r="D58" s="168"/>
      <c r="E58" s="168"/>
      <c r="F58" s="99"/>
      <c r="G58" s="99"/>
      <c r="H58" s="99"/>
      <c r="I58" s="94"/>
      <c r="J58" s="94"/>
      <c r="K58" s="94"/>
      <c r="L58" s="94"/>
      <c r="M58" s="87"/>
      <c r="N58" s="87"/>
      <c r="O58" s="88"/>
      <c r="P58" s="90"/>
      <c r="Q58" s="90"/>
      <c r="R58" s="90"/>
      <c r="S58" s="99"/>
      <c r="T58" s="99"/>
      <c r="U58" s="168" t="s">
        <v>273</v>
      </c>
      <c r="V58" s="168"/>
      <c r="W58" s="168"/>
      <c r="X58" s="168"/>
      <c r="Y58" s="168"/>
      <c r="Z58" s="168"/>
      <c r="AA58" s="99"/>
      <c r="AB58" s="99"/>
      <c r="AC58" s="96"/>
      <c r="AD58" s="96"/>
      <c r="AE58" s="96"/>
      <c r="AF58" s="96"/>
      <c r="AG58" s="90"/>
      <c r="AH58" s="90"/>
      <c r="AI58" s="90"/>
      <c r="AJ58" s="90"/>
      <c r="AK58" s="90"/>
      <c r="AL58" s="90"/>
      <c r="AM58" s="90"/>
      <c r="AN58" s="90"/>
      <c r="AO58" s="102"/>
      <c r="AP58" s="102"/>
      <c r="AQ58" s="105"/>
      <c r="AR58" s="105"/>
      <c r="AS58" s="105"/>
      <c r="AT58" s="105"/>
      <c r="AU58" s="105" t="s">
        <v>274</v>
      </c>
      <c r="AV58" s="105"/>
      <c r="AW58" s="102"/>
      <c r="AX58" s="102"/>
      <c r="AY58" s="102"/>
      <c r="AZ58" s="102"/>
      <c r="BA58" s="102"/>
      <c r="BB58" s="90"/>
      <c r="BC58" s="90"/>
      <c r="BD58" s="90"/>
      <c r="BE58" s="90"/>
      <c r="BF58" s="90"/>
      <c r="BG58" s="90"/>
    </row>
    <row r="59" spans="1:59" ht="16.5" x14ac:dyDescent="0.3">
      <c r="A59" s="90"/>
      <c r="B59" s="90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</row>
    <row r="60" spans="1:59" ht="20.25" x14ac:dyDescent="0.3">
      <c r="A60" s="108" t="s">
        <v>275</v>
      </c>
      <c r="B60" s="108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</row>
  </sheetData>
  <mergeCells count="16">
    <mergeCell ref="B57:E57"/>
    <mergeCell ref="B58:E58"/>
    <mergeCell ref="U57:Z57"/>
    <mergeCell ref="U58:Z58"/>
    <mergeCell ref="A8:F8"/>
    <mergeCell ref="G8:H8"/>
    <mergeCell ref="I8:J8"/>
    <mergeCell ref="K8:N8"/>
    <mergeCell ref="O8:U8"/>
    <mergeCell ref="A28:BG28"/>
    <mergeCell ref="AC8:AH8"/>
    <mergeCell ref="AI8:AN8"/>
    <mergeCell ref="AO8:AT8"/>
    <mergeCell ref="AU8:AZ8"/>
    <mergeCell ref="BA8:BG8"/>
    <mergeCell ref="V8:AB8"/>
  </mergeCells>
  <pageMargins left="1.1023622047244095" right="0.70866141732283472" top="0.39370078740157483" bottom="0.74803149606299213" header="0.31496062992125984" footer="0.31496062992125984"/>
  <pageSetup paperSize="5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8FCB6-6141-49E6-A50C-EFB388DBFCA2}">
  <dimension ref="A8:BG69"/>
  <sheetViews>
    <sheetView zoomScale="50" zoomScaleNormal="50" workbookViewId="0">
      <selection activeCell="A12" sqref="A12:XFD12"/>
    </sheetView>
  </sheetViews>
  <sheetFormatPr baseColWidth="10" defaultRowHeight="15" x14ac:dyDescent="0.25"/>
  <sheetData>
    <row r="8" spans="1:59" ht="37.5" customHeight="1" x14ac:dyDescent="0.25">
      <c r="A8" s="165" t="s">
        <v>0</v>
      </c>
      <c r="B8" s="165"/>
      <c r="C8" s="165"/>
      <c r="D8" s="165"/>
      <c r="E8" s="165"/>
      <c r="F8" s="165"/>
      <c r="G8" s="165" t="s">
        <v>1</v>
      </c>
      <c r="H8" s="165"/>
      <c r="I8" s="166" t="s">
        <v>2</v>
      </c>
      <c r="J8" s="166"/>
      <c r="K8" s="165" t="s">
        <v>3</v>
      </c>
      <c r="L8" s="165"/>
      <c r="M8" s="165"/>
      <c r="N8" s="165"/>
      <c r="O8" s="164" t="s">
        <v>4</v>
      </c>
      <c r="P8" s="164"/>
      <c r="Q8" s="164"/>
      <c r="R8" s="164"/>
      <c r="S8" s="164"/>
      <c r="T8" s="164"/>
      <c r="U8" s="164"/>
      <c r="V8" s="164" t="s">
        <v>5</v>
      </c>
      <c r="W8" s="164"/>
      <c r="X8" s="164"/>
      <c r="Y8" s="164"/>
      <c r="Z8" s="164"/>
      <c r="AA8" s="164"/>
      <c r="AB8" s="164"/>
      <c r="AC8" s="164" t="s">
        <v>6</v>
      </c>
      <c r="AD8" s="164"/>
      <c r="AE8" s="164"/>
      <c r="AF8" s="164"/>
      <c r="AG8" s="164"/>
      <c r="AH8" s="164"/>
      <c r="AI8" s="164" t="s">
        <v>7</v>
      </c>
      <c r="AJ8" s="164"/>
      <c r="AK8" s="164"/>
      <c r="AL8" s="164"/>
      <c r="AM8" s="164"/>
      <c r="AN8" s="164"/>
      <c r="AO8" s="164" t="s">
        <v>8</v>
      </c>
      <c r="AP8" s="164"/>
      <c r="AQ8" s="164"/>
      <c r="AR8" s="164"/>
      <c r="AS8" s="164"/>
      <c r="AT8" s="164"/>
      <c r="AU8" s="164" t="s">
        <v>9</v>
      </c>
      <c r="AV8" s="164"/>
      <c r="AW8" s="164"/>
      <c r="AX8" s="164"/>
      <c r="AY8" s="164"/>
      <c r="AZ8" s="164"/>
      <c r="BA8" s="164" t="s">
        <v>10</v>
      </c>
      <c r="BB8" s="164"/>
      <c r="BC8" s="164"/>
      <c r="BD8" s="164"/>
      <c r="BE8" s="164"/>
      <c r="BF8" s="164"/>
      <c r="BG8" s="164"/>
    </row>
    <row r="9" spans="1:59" ht="81" x14ac:dyDescent="0.25">
      <c r="A9" s="2" t="s">
        <v>11</v>
      </c>
      <c r="B9" s="1" t="s">
        <v>12</v>
      </c>
      <c r="C9" s="1" t="s">
        <v>13</v>
      </c>
      <c r="D9" s="1" t="s">
        <v>14</v>
      </c>
      <c r="E9" s="1" t="s">
        <v>15</v>
      </c>
      <c r="F9" s="1" t="s">
        <v>16</v>
      </c>
      <c r="G9" s="1" t="s">
        <v>17</v>
      </c>
      <c r="H9" s="1" t="s">
        <v>18</v>
      </c>
      <c r="I9" s="1" t="s">
        <v>19</v>
      </c>
      <c r="J9" s="1" t="s">
        <v>20</v>
      </c>
      <c r="K9" s="1" t="s">
        <v>21</v>
      </c>
      <c r="L9" s="1" t="s">
        <v>22</v>
      </c>
      <c r="M9" s="1" t="s">
        <v>23</v>
      </c>
      <c r="N9" s="1" t="s">
        <v>24</v>
      </c>
      <c r="O9" s="3" t="s">
        <v>25</v>
      </c>
      <c r="P9" s="4" t="s">
        <v>26</v>
      </c>
      <c r="Q9" s="4" t="s">
        <v>27</v>
      </c>
      <c r="R9" s="4" t="s">
        <v>28</v>
      </c>
      <c r="S9" s="4" t="s">
        <v>29</v>
      </c>
      <c r="T9" s="4" t="s">
        <v>30</v>
      </c>
      <c r="U9" s="4" t="s">
        <v>31</v>
      </c>
      <c r="V9" s="3" t="s">
        <v>32</v>
      </c>
      <c r="W9" s="4" t="s">
        <v>33</v>
      </c>
      <c r="X9" s="4" t="s">
        <v>34</v>
      </c>
      <c r="Y9" s="4" t="s">
        <v>35</v>
      </c>
      <c r="Z9" s="4" t="s">
        <v>36</v>
      </c>
      <c r="AA9" s="4" t="s">
        <v>37</v>
      </c>
      <c r="AB9" s="4" t="s">
        <v>38</v>
      </c>
      <c r="AC9" s="5" t="s">
        <v>39</v>
      </c>
      <c r="AD9" s="4" t="s">
        <v>40</v>
      </c>
      <c r="AE9" s="4" t="s">
        <v>41</v>
      </c>
      <c r="AF9" s="4" t="s">
        <v>42</v>
      </c>
      <c r="AG9" s="4" t="s">
        <v>43</v>
      </c>
      <c r="AH9" s="4" t="s">
        <v>44</v>
      </c>
      <c r="AI9" s="4" t="s">
        <v>45</v>
      </c>
      <c r="AJ9" s="4" t="s">
        <v>46</v>
      </c>
      <c r="AK9" s="4" t="s">
        <v>47</v>
      </c>
      <c r="AL9" s="4" t="s">
        <v>48</v>
      </c>
      <c r="AM9" s="4" t="s">
        <v>49</v>
      </c>
      <c r="AN9" s="4" t="s">
        <v>50</v>
      </c>
      <c r="AO9" s="5" t="s">
        <v>51</v>
      </c>
      <c r="AP9" s="4" t="s">
        <v>52</v>
      </c>
      <c r="AQ9" s="4" t="s">
        <v>53</v>
      </c>
      <c r="AR9" s="4" t="s">
        <v>54</v>
      </c>
      <c r="AS9" s="4" t="s">
        <v>55</v>
      </c>
      <c r="AT9" s="4" t="s">
        <v>56</v>
      </c>
      <c r="AU9" s="4" t="s">
        <v>57</v>
      </c>
      <c r="AV9" s="4" t="s">
        <v>58</v>
      </c>
      <c r="AW9" s="6" t="s">
        <v>59</v>
      </c>
      <c r="AX9" s="6" t="s">
        <v>60</v>
      </c>
      <c r="AY9" s="6" t="s">
        <v>61</v>
      </c>
      <c r="AZ9" s="6" t="s">
        <v>62</v>
      </c>
      <c r="BA9" s="3" t="s">
        <v>63</v>
      </c>
      <c r="BB9" s="6" t="s">
        <v>64</v>
      </c>
      <c r="BC9" s="6" t="s">
        <v>65</v>
      </c>
      <c r="BD9" s="6" t="s">
        <v>66</v>
      </c>
      <c r="BE9" s="6" t="s">
        <v>67</v>
      </c>
      <c r="BF9" s="6" t="s">
        <v>68</v>
      </c>
      <c r="BG9" s="6" t="s">
        <v>69</v>
      </c>
    </row>
    <row r="10" spans="1:59" ht="93.75" customHeight="1" x14ac:dyDescent="0.25">
      <c r="A10" s="7" t="s">
        <v>70</v>
      </c>
      <c r="B10" s="8" t="s">
        <v>71</v>
      </c>
      <c r="C10" s="9" t="s">
        <v>72</v>
      </c>
      <c r="D10" s="9" t="s">
        <v>73</v>
      </c>
      <c r="E10" s="9" t="s">
        <v>74</v>
      </c>
      <c r="F10" s="9" t="s">
        <v>75</v>
      </c>
      <c r="G10" s="9" t="s">
        <v>76</v>
      </c>
      <c r="H10" s="8" t="s">
        <v>77</v>
      </c>
      <c r="I10" s="8" t="s">
        <v>78</v>
      </c>
      <c r="J10" s="8" t="s">
        <v>79</v>
      </c>
      <c r="K10" s="10">
        <v>61301</v>
      </c>
      <c r="L10" s="11" t="s">
        <v>80</v>
      </c>
      <c r="M10" s="10" t="s">
        <v>81</v>
      </c>
      <c r="N10" s="11" t="s">
        <v>82</v>
      </c>
      <c r="O10" s="8" t="s">
        <v>83</v>
      </c>
      <c r="P10" s="12">
        <v>600000</v>
      </c>
      <c r="Q10" s="13">
        <v>0</v>
      </c>
      <c r="R10" s="13">
        <v>0</v>
      </c>
      <c r="S10" s="12">
        <v>600000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2">
        <v>600000</v>
      </c>
      <c r="AD10" s="13">
        <v>0</v>
      </c>
      <c r="AE10" s="13">
        <v>0</v>
      </c>
      <c r="AF10" s="12">
        <v>600000</v>
      </c>
      <c r="AG10" s="13">
        <v>0</v>
      </c>
      <c r="AH10" s="13">
        <v>0</v>
      </c>
      <c r="AI10" s="14">
        <v>459999.99</v>
      </c>
      <c r="AJ10" s="13">
        <v>0</v>
      </c>
      <c r="AK10" s="13">
        <v>0</v>
      </c>
      <c r="AL10" s="15">
        <v>459999.99</v>
      </c>
      <c r="AM10" s="13">
        <v>0</v>
      </c>
      <c r="AN10" s="13">
        <v>0</v>
      </c>
      <c r="AO10" s="15">
        <v>459999.99</v>
      </c>
      <c r="AP10" s="13">
        <v>0</v>
      </c>
      <c r="AQ10" s="13">
        <v>0</v>
      </c>
      <c r="AR10" s="15">
        <v>459999.99</v>
      </c>
      <c r="AS10" s="13">
        <v>0</v>
      </c>
      <c r="AT10" s="13">
        <v>0</v>
      </c>
      <c r="AU10" s="15">
        <v>459999.99</v>
      </c>
      <c r="AV10" s="13">
        <v>0</v>
      </c>
      <c r="AW10" s="13">
        <v>0</v>
      </c>
      <c r="AX10" s="15">
        <v>459999.99</v>
      </c>
      <c r="AY10" s="13">
        <v>0</v>
      </c>
      <c r="AZ10" s="13">
        <v>0</v>
      </c>
      <c r="BA10" s="13">
        <v>0</v>
      </c>
      <c r="BB10" s="13">
        <f>Tabla24[[#This Row],[APORTACIONES (comprometido)]]-Tabla24[[#This Row],[MONTO TOTAL         (pagado)]]</f>
        <v>140000.01</v>
      </c>
      <c r="BC10" s="13">
        <v>0</v>
      </c>
      <c r="BD10" s="13">
        <v>0</v>
      </c>
      <c r="BE10" s="13">
        <f>Tabla35[[#This Row],[MONTO TOTAL       (por ejercer)]]</f>
        <v>140000.01</v>
      </c>
      <c r="BF10" s="13">
        <v>0</v>
      </c>
      <c r="BG10" s="13">
        <v>0</v>
      </c>
    </row>
    <row r="11" spans="1:59" ht="95.25" customHeight="1" x14ac:dyDescent="0.25">
      <c r="A11" s="7" t="s">
        <v>84</v>
      </c>
      <c r="B11" s="8" t="s">
        <v>85</v>
      </c>
      <c r="C11" s="9" t="s">
        <v>72</v>
      </c>
      <c r="D11" s="9" t="s">
        <v>86</v>
      </c>
      <c r="E11" s="9" t="s">
        <v>74</v>
      </c>
      <c r="F11" s="9" t="s">
        <v>75</v>
      </c>
      <c r="G11" s="9" t="s">
        <v>87</v>
      </c>
      <c r="H11" s="8" t="s">
        <v>88</v>
      </c>
      <c r="I11" s="8" t="s">
        <v>78</v>
      </c>
      <c r="J11" s="8" t="s">
        <v>79</v>
      </c>
      <c r="K11" s="10">
        <v>61301</v>
      </c>
      <c r="L11" s="11" t="s">
        <v>80</v>
      </c>
      <c r="M11" s="16" t="s">
        <v>81</v>
      </c>
      <c r="N11" s="11" t="s">
        <v>82</v>
      </c>
      <c r="O11" s="8" t="s">
        <v>83</v>
      </c>
      <c r="P11" s="12">
        <v>1990000</v>
      </c>
      <c r="Q11" s="13">
        <v>0</v>
      </c>
      <c r="R11" s="13">
        <v>0</v>
      </c>
      <c r="S11" s="12">
        <v>1990000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2">
        <v>1988500</v>
      </c>
      <c r="AD11" s="13">
        <v>0</v>
      </c>
      <c r="AE11" s="13">
        <v>0</v>
      </c>
      <c r="AF11" s="13">
        <f>Tabla24[[#This Row],[MONTO TOTAL (comprometido)]]</f>
        <v>1988500</v>
      </c>
      <c r="AG11" s="13">
        <v>0</v>
      </c>
      <c r="AH11" s="13">
        <v>0</v>
      </c>
      <c r="AI11" s="14">
        <v>997215.18</v>
      </c>
      <c r="AJ11" s="13">
        <v>0</v>
      </c>
      <c r="AK11" s="13">
        <v>0</v>
      </c>
      <c r="AL11" s="13">
        <f>Tabla24[[#This Row],[MONTO TOTAL      (devengado)]]</f>
        <v>997215.18</v>
      </c>
      <c r="AM11" s="13">
        <v>0</v>
      </c>
      <c r="AN11" s="13">
        <v>0</v>
      </c>
      <c r="AO11" s="17">
        <f>Tabla24[[#This Row],[MONTO TOTAL      (devengado)]]</f>
        <v>997215.18</v>
      </c>
      <c r="AP11" s="13">
        <v>0</v>
      </c>
      <c r="AQ11" s="13">
        <v>0</v>
      </c>
      <c r="AR11" s="13">
        <f>Tabla24[[#This Row],[MONTO TOTAL        (ejercido)]]</f>
        <v>997215.18</v>
      </c>
      <c r="AS11" s="13">
        <v>0</v>
      </c>
      <c r="AT11" s="13">
        <v>0</v>
      </c>
      <c r="AU11" s="13">
        <f>Tabla24[[#This Row],[MONTO TOTAL        (ejercido)]]</f>
        <v>997215.18</v>
      </c>
      <c r="AV11" s="13">
        <v>0</v>
      </c>
      <c r="AW11" s="13">
        <v>0</v>
      </c>
      <c r="AX11" s="13">
        <f>Tabla24[[#This Row],[MONTO TOTAL         (pagado)]]</f>
        <v>997215.18</v>
      </c>
      <c r="AY11" s="13">
        <f>Tabla24[[#This Row],[INGRESOS DE FUENTE LOCAL       (comprometido)]]</f>
        <v>0</v>
      </c>
      <c r="AZ11" s="13">
        <f>Tabla24[[#This Row],[PARTICIPACIONES (comprometido)]]</f>
        <v>0</v>
      </c>
      <c r="BA11" s="13"/>
      <c r="BB11" s="13">
        <f>Tabla24[[#This Row],[APORTACIONES (comprometido)]]-Tabla24[[#This Row],[MONTO TOTAL         (pagado)]]</f>
        <v>991284.82</v>
      </c>
      <c r="BC11" s="13">
        <f>Tabla24[[#This Row],[RECURSOS ESTATALES (comprometido)]]</f>
        <v>0</v>
      </c>
      <c r="BD11" s="13"/>
      <c r="BE11" s="13">
        <f>Tabla35[[#This Row],[MONTO TOTAL       (por ejercer)]]</f>
        <v>991284.82</v>
      </c>
      <c r="BF11" s="13">
        <f>Tabla24[[#This Row],[PARTICIPACIONES (devengado)]]</f>
        <v>0</v>
      </c>
      <c r="BG11" s="18"/>
    </row>
    <row r="12" spans="1:59" ht="102" customHeight="1" x14ac:dyDescent="0.25">
      <c r="A12" s="7" t="s">
        <v>89</v>
      </c>
      <c r="B12" s="8" t="s">
        <v>90</v>
      </c>
      <c r="C12" s="9" t="s">
        <v>72</v>
      </c>
      <c r="D12" s="9" t="s">
        <v>86</v>
      </c>
      <c r="E12" s="9" t="s">
        <v>74</v>
      </c>
      <c r="F12" s="9" t="s">
        <v>75</v>
      </c>
      <c r="G12" s="9" t="s">
        <v>91</v>
      </c>
      <c r="H12" s="8" t="s">
        <v>92</v>
      </c>
      <c r="I12" s="8" t="s">
        <v>78</v>
      </c>
      <c r="J12" s="8" t="s">
        <v>79</v>
      </c>
      <c r="K12" s="10">
        <v>61301</v>
      </c>
      <c r="L12" s="11" t="s">
        <v>80</v>
      </c>
      <c r="M12" s="10" t="s">
        <v>81</v>
      </c>
      <c r="N12" s="11" t="s">
        <v>82</v>
      </c>
      <c r="O12" s="8" t="s">
        <v>83</v>
      </c>
      <c r="P12" s="12">
        <v>1980813.9</v>
      </c>
      <c r="Q12" s="13">
        <v>0</v>
      </c>
      <c r="R12" s="13">
        <v>0</v>
      </c>
      <c r="S12" s="12">
        <v>1980813.9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2">
        <v>1980780</v>
      </c>
      <c r="AD12" s="13">
        <v>0</v>
      </c>
      <c r="AE12" s="13">
        <v>0</v>
      </c>
      <c r="AF12" s="13">
        <f>Tabla24[[#This Row],[MONTO TOTAL (comprometido)]]</f>
        <v>1980780</v>
      </c>
      <c r="AG12" s="13">
        <v>0</v>
      </c>
      <c r="AH12" s="13">
        <v>0</v>
      </c>
      <c r="AI12" s="14">
        <v>1013639.13</v>
      </c>
      <c r="AJ12" s="13">
        <v>0</v>
      </c>
      <c r="AK12" s="13">
        <v>0</v>
      </c>
      <c r="AL12" s="13">
        <f>Tabla24[[#This Row],[MONTO TOTAL      (devengado)]]</f>
        <v>1013639.13</v>
      </c>
      <c r="AM12" s="13">
        <v>0</v>
      </c>
      <c r="AN12" s="13">
        <v>0</v>
      </c>
      <c r="AO12" s="17">
        <f>Tabla24[[#This Row],[MONTO TOTAL      (devengado)]]</f>
        <v>1013639.13</v>
      </c>
      <c r="AP12" s="13">
        <v>0</v>
      </c>
      <c r="AQ12" s="13">
        <v>0</v>
      </c>
      <c r="AR12" s="13">
        <f>Tabla24[[#This Row],[MONTO TOTAL        (ejercido)]]</f>
        <v>1013639.13</v>
      </c>
      <c r="AS12" s="13">
        <v>0</v>
      </c>
      <c r="AT12" s="13">
        <v>0</v>
      </c>
      <c r="AU12" s="13">
        <f>Tabla24[[#This Row],[MONTO TOTAL        (ejercido)]]</f>
        <v>1013639.13</v>
      </c>
      <c r="AV12" s="13">
        <v>0</v>
      </c>
      <c r="AW12" s="13">
        <v>0</v>
      </c>
      <c r="AX12" s="13">
        <f>Tabla24[[#This Row],[MONTO TOTAL         (pagado)]]</f>
        <v>1013639.13</v>
      </c>
      <c r="AY12" s="13">
        <f>Tabla24[[#This Row],[INGRESOS DE FUENTE LOCAL       (comprometido)]]</f>
        <v>0</v>
      </c>
      <c r="AZ12" s="13">
        <f>Tabla24[[#This Row],[PARTICIPACIONES (comprometido)]]</f>
        <v>0</v>
      </c>
      <c r="BA12" s="13"/>
      <c r="BB12" s="13">
        <f>Tabla24[[#This Row],[APORTACIONES (comprometido)]]-Tabla24[[#This Row],[MONTO TOTAL         (pagado)]]</f>
        <v>967140.87</v>
      </c>
      <c r="BC12" s="13">
        <f>Tabla24[[#This Row],[RECURSOS ESTATALES (comprometido)]]</f>
        <v>0</v>
      </c>
      <c r="BD12" s="13"/>
      <c r="BE12" s="13">
        <f>Tabla35[[#This Row],[MONTO TOTAL       (por ejercer)]]</f>
        <v>967140.87</v>
      </c>
      <c r="BF12" s="13">
        <f>Tabla24[[#This Row],[PARTICIPACIONES (devengado)]]</f>
        <v>0</v>
      </c>
      <c r="BG12" s="13">
        <f>Tabla24[[#This Row],[APORTACIONES (devengado)]]</f>
        <v>1013639.13</v>
      </c>
    </row>
    <row r="13" spans="1:59" ht="104.25" customHeight="1" x14ac:dyDescent="0.25">
      <c r="A13" s="19" t="s">
        <v>93</v>
      </c>
      <c r="B13" s="20" t="s">
        <v>94</v>
      </c>
      <c r="C13" s="21" t="s">
        <v>72</v>
      </c>
      <c r="D13" s="21" t="s">
        <v>95</v>
      </c>
      <c r="E13" s="21" t="s">
        <v>74</v>
      </c>
      <c r="F13" s="21" t="s">
        <v>75</v>
      </c>
      <c r="G13" s="21" t="s">
        <v>96</v>
      </c>
      <c r="H13" s="20" t="s">
        <v>92</v>
      </c>
      <c r="I13" s="20" t="s">
        <v>78</v>
      </c>
      <c r="J13" s="20" t="s">
        <v>79</v>
      </c>
      <c r="K13" s="22">
        <v>61301</v>
      </c>
      <c r="L13" s="23" t="s">
        <v>80</v>
      </c>
      <c r="M13" s="22" t="s">
        <v>81</v>
      </c>
      <c r="N13" s="23" t="s">
        <v>82</v>
      </c>
      <c r="O13" s="20" t="s">
        <v>83</v>
      </c>
      <c r="P13" s="24">
        <v>500000</v>
      </c>
      <c r="Q13" s="25">
        <v>0</v>
      </c>
      <c r="R13" s="25">
        <v>0</v>
      </c>
      <c r="S13" s="24">
        <v>500000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6"/>
      <c r="AJ13" s="25">
        <v>0</v>
      </c>
      <c r="AK13" s="25">
        <v>0</v>
      </c>
      <c r="AL13" s="27">
        <f>Tabla24[[#This Row],[MONTO TOTAL      (devengado)]]</f>
        <v>0</v>
      </c>
      <c r="AM13" s="27">
        <v>0</v>
      </c>
      <c r="AN13" s="27">
        <v>0</v>
      </c>
      <c r="AO13" s="28">
        <f>Tabla24[[#This Row],[MONTO TOTAL      (devengado)]]</f>
        <v>0</v>
      </c>
      <c r="AP13" s="27">
        <v>0</v>
      </c>
      <c r="AQ13" s="27">
        <v>0</v>
      </c>
      <c r="AR13" s="27">
        <f>Tabla24[[#This Row],[MONTO TOTAL        (ejercido)]]</f>
        <v>0</v>
      </c>
      <c r="AS13" s="27">
        <v>0</v>
      </c>
      <c r="AT13" s="27">
        <v>0</v>
      </c>
      <c r="AU13" s="27">
        <f>Tabla24[[#This Row],[MONTO TOTAL        (ejercido)]]</f>
        <v>0</v>
      </c>
      <c r="AV13" s="27">
        <v>0</v>
      </c>
      <c r="AW13" s="27">
        <v>0</v>
      </c>
      <c r="AX13" s="27">
        <f>Tabla24[[#This Row],[MONTO TOTAL         (pagado)]]</f>
        <v>0</v>
      </c>
      <c r="AY13" s="27">
        <f>Tabla24[[#This Row],[INGRESOS DE FUENTE LOCAL       (comprometido)]]</f>
        <v>0</v>
      </c>
      <c r="AZ13" s="27">
        <f>Tabla24[[#This Row],[PARTICIPACIONES (comprometido)]]</f>
        <v>0</v>
      </c>
      <c r="BA13" s="27"/>
      <c r="BB13" s="27">
        <f>Tabla24[[#This Row],[APORTACIONES (comprometido)]]-Tabla24[[#This Row],[MONTO TOTAL         (pagado)]]</f>
        <v>0</v>
      </c>
      <c r="BC13" s="27">
        <f>Tabla24[[#This Row],[RECURSOS ESTATALES (comprometido)]]</f>
        <v>0</v>
      </c>
      <c r="BD13" s="27"/>
      <c r="BE13" s="27">
        <f>Tabla35[[#This Row],[MONTO TOTAL       (por ejercer)]]</f>
        <v>0</v>
      </c>
      <c r="BF13" s="25">
        <v>0</v>
      </c>
      <c r="BG13" s="25">
        <v>0</v>
      </c>
    </row>
    <row r="14" spans="1:59" ht="105.75" customHeight="1" x14ac:dyDescent="0.25">
      <c r="A14" s="7" t="s">
        <v>97</v>
      </c>
      <c r="B14" s="8" t="s">
        <v>98</v>
      </c>
      <c r="C14" s="9" t="s">
        <v>72</v>
      </c>
      <c r="D14" s="9" t="s">
        <v>86</v>
      </c>
      <c r="E14" s="9" t="s">
        <v>99</v>
      </c>
      <c r="F14" s="9" t="s">
        <v>75</v>
      </c>
      <c r="G14" s="9" t="s">
        <v>100</v>
      </c>
      <c r="H14" s="8" t="s">
        <v>101</v>
      </c>
      <c r="I14" s="8" t="s">
        <v>78</v>
      </c>
      <c r="J14" s="8" t="s">
        <v>79</v>
      </c>
      <c r="K14" s="29">
        <v>61301</v>
      </c>
      <c r="L14" s="11" t="s">
        <v>80</v>
      </c>
      <c r="M14" s="30" t="s">
        <v>81</v>
      </c>
      <c r="N14" s="11" t="s">
        <v>82</v>
      </c>
      <c r="O14" s="8" t="s">
        <v>83</v>
      </c>
      <c r="P14" s="12">
        <v>3047851</v>
      </c>
      <c r="Q14" s="13">
        <v>0</v>
      </c>
      <c r="R14" s="13">
        <v>0</v>
      </c>
      <c r="S14" s="12">
        <v>3047851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2">
        <v>2150230.5</v>
      </c>
      <c r="AD14" s="13">
        <v>0</v>
      </c>
      <c r="AE14" s="13">
        <v>0</v>
      </c>
      <c r="AF14" s="13">
        <f>Tabla24[[#This Row],[MONTO TOTAL (comprometido)]]</f>
        <v>2150230.5</v>
      </c>
      <c r="AG14" s="13">
        <v>0</v>
      </c>
      <c r="AH14" s="13">
        <v>0</v>
      </c>
      <c r="AI14" s="31">
        <v>1054174.22</v>
      </c>
      <c r="AJ14" s="13">
        <v>0</v>
      </c>
      <c r="AK14" s="13">
        <v>0</v>
      </c>
      <c r="AL14" s="13">
        <f>Tabla24[[#This Row],[MONTO TOTAL      (devengado)]]</f>
        <v>1054174.22</v>
      </c>
      <c r="AM14" s="13">
        <v>0</v>
      </c>
      <c r="AN14" s="13">
        <v>0</v>
      </c>
      <c r="AO14" s="17">
        <f>Tabla24[[#This Row],[MONTO TOTAL      (devengado)]]</f>
        <v>1054174.22</v>
      </c>
      <c r="AP14" s="13">
        <v>0</v>
      </c>
      <c r="AQ14" s="13">
        <v>0</v>
      </c>
      <c r="AR14" s="13">
        <f>Tabla24[[#This Row],[MONTO TOTAL        (ejercido)]]</f>
        <v>1054174.22</v>
      </c>
      <c r="AS14" s="13">
        <v>0</v>
      </c>
      <c r="AT14" s="13">
        <v>0</v>
      </c>
      <c r="AU14" s="13">
        <f>Tabla24[[#This Row],[MONTO TOTAL        (ejercido)]]</f>
        <v>1054174.22</v>
      </c>
      <c r="AV14" s="13">
        <v>0</v>
      </c>
      <c r="AW14" s="13">
        <v>0</v>
      </c>
      <c r="AX14" s="13">
        <f>Tabla24[[#This Row],[MONTO TOTAL         (pagado)]]</f>
        <v>1054174.22</v>
      </c>
      <c r="AY14" s="13">
        <f>Tabla24[[#This Row],[INGRESOS DE FUENTE LOCAL       (comprometido)]]</f>
        <v>0</v>
      </c>
      <c r="AZ14" s="13">
        <f>Tabla24[[#This Row],[PARTICIPACIONES (comprometido)]]</f>
        <v>0</v>
      </c>
      <c r="BA14" s="13"/>
      <c r="BB14" s="13">
        <f>Tabla24[[#This Row],[APORTACIONES (comprometido)]]-Tabla24[[#This Row],[MONTO TOTAL         (pagado)]]</f>
        <v>1096056.28</v>
      </c>
      <c r="BC14" s="13">
        <f>Tabla24[[#This Row],[RECURSOS ESTATALES (comprometido)]]</f>
        <v>0</v>
      </c>
      <c r="BD14" s="13"/>
      <c r="BE14" s="13">
        <f>Tabla35[[#This Row],[MONTO TOTAL       (por ejercer)]]</f>
        <v>1096056.28</v>
      </c>
      <c r="BF14" s="13">
        <v>0</v>
      </c>
      <c r="BG14" s="13">
        <v>0</v>
      </c>
    </row>
    <row r="15" spans="1:59" ht="100.5" customHeight="1" x14ac:dyDescent="0.25">
      <c r="A15" s="32" t="s">
        <v>102</v>
      </c>
      <c r="B15" s="33" t="s">
        <v>103</v>
      </c>
      <c r="C15" s="34" t="s">
        <v>72</v>
      </c>
      <c r="D15" s="34" t="s">
        <v>104</v>
      </c>
      <c r="E15" s="34" t="s">
        <v>105</v>
      </c>
      <c r="F15" s="34" t="s">
        <v>75</v>
      </c>
      <c r="G15" s="34" t="s">
        <v>106</v>
      </c>
      <c r="H15" s="33" t="s">
        <v>107</v>
      </c>
      <c r="I15" s="33" t="s">
        <v>78</v>
      </c>
      <c r="J15" s="33" t="s">
        <v>79</v>
      </c>
      <c r="K15" s="35" t="s">
        <v>108</v>
      </c>
      <c r="L15" s="36" t="s">
        <v>80</v>
      </c>
      <c r="M15" s="37" t="s">
        <v>109</v>
      </c>
      <c r="N15" s="36" t="s">
        <v>82</v>
      </c>
      <c r="O15" s="33" t="s">
        <v>110</v>
      </c>
      <c r="P15" s="38">
        <v>264153.40000000002</v>
      </c>
      <c r="Q15" s="39">
        <v>0</v>
      </c>
      <c r="R15" s="39">
        <v>0</v>
      </c>
      <c r="S15" s="38">
        <v>264153.40000000002</v>
      </c>
      <c r="T15" s="39">
        <v>0</v>
      </c>
      <c r="U15" s="39">
        <v>0</v>
      </c>
      <c r="V15" s="39">
        <v>0</v>
      </c>
      <c r="W15" s="40"/>
      <c r="X15" s="39">
        <v>0</v>
      </c>
      <c r="Y15" s="39">
        <v>0</v>
      </c>
      <c r="Z15" s="40"/>
      <c r="AA15" s="39">
        <v>0</v>
      </c>
      <c r="AB15" s="39">
        <v>0</v>
      </c>
      <c r="AC15" s="17">
        <f>Tabla24[[#This Row],[MONTO TOTAL (aprobado) ]]</f>
        <v>264153.40000000002</v>
      </c>
      <c r="AD15" s="39">
        <v>0</v>
      </c>
      <c r="AE15" s="39">
        <v>0</v>
      </c>
      <c r="AF15" s="39">
        <f>Tabla24[[#This Row],[APORTACIONES (aprobado)]]</f>
        <v>264153.40000000002</v>
      </c>
      <c r="AG15" s="39">
        <v>0</v>
      </c>
      <c r="AH15" s="39">
        <v>0</v>
      </c>
      <c r="AI15" s="40">
        <v>264153.40000000002</v>
      </c>
      <c r="AJ15" s="39">
        <v>0</v>
      </c>
      <c r="AK15" s="39">
        <v>0</v>
      </c>
      <c r="AL15" s="13">
        <f>Tabla24[[#This Row],[MONTO TOTAL      (devengado)]]</f>
        <v>264153.40000000002</v>
      </c>
      <c r="AM15" s="13">
        <v>0</v>
      </c>
      <c r="AN15" s="13">
        <v>0</v>
      </c>
      <c r="AO15" s="17">
        <f>Tabla24[[#This Row],[MONTO TOTAL      (devengado)]]</f>
        <v>264153.40000000002</v>
      </c>
      <c r="AP15" s="13">
        <v>0</v>
      </c>
      <c r="AQ15" s="13">
        <v>0</v>
      </c>
      <c r="AR15" s="13">
        <f>Tabla24[[#This Row],[MONTO TOTAL        (ejercido)]]</f>
        <v>264153.40000000002</v>
      </c>
      <c r="AS15" s="13">
        <v>0</v>
      </c>
      <c r="AT15" s="13">
        <v>0</v>
      </c>
      <c r="AU15" s="13">
        <f>Tabla24[[#This Row],[MONTO TOTAL        (ejercido)]]</f>
        <v>264153.40000000002</v>
      </c>
      <c r="AV15" s="13">
        <v>0</v>
      </c>
      <c r="AW15" s="13">
        <v>0</v>
      </c>
      <c r="AX15" s="13">
        <f>Tabla24[[#This Row],[MONTO TOTAL         (pagado)]]</f>
        <v>264153.40000000002</v>
      </c>
      <c r="AY15" s="13">
        <f>Tabla24[[#This Row],[INGRESOS DE FUENTE LOCAL       (comprometido)]]</f>
        <v>0</v>
      </c>
      <c r="AZ15" s="13">
        <f>Tabla24[[#This Row],[PARTICIPACIONES (comprometido)]]</f>
        <v>0</v>
      </c>
      <c r="BA15" s="13"/>
      <c r="BB15" s="13">
        <f>Tabla24[[#This Row],[APORTACIONES (comprometido)]]-Tabla24[[#This Row],[MONTO TOTAL         (pagado)]]</f>
        <v>0</v>
      </c>
      <c r="BC15" s="13">
        <f>Tabla24[[#This Row],[RECURSOS ESTATALES (comprometido)]]</f>
        <v>0</v>
      </c>
      <c r="BD15" s="13"/>
      <c r="BE15" s="13">
        <f>Tabla35[[#This Row],[MONTO TOTAL       (por ejercer)]]</f>
        <v>0</v>
      </c>
      <c r="BF15" s="39">
        <v>0</v>
      </c>
      <c r="BG15" s="39">
        <v>0</v>
      </c>
    </row>
    <row r="16" spans="1:59" ht="96.75" customHeight="1" x14ac:dyDescent="0.25">
      <c r="A16" s="32" t="s">
        <v>111</v>
      </c>
      <c r="B16" s="33" t="s">
        <v>112</v>
      </c>
      <c r="C16" s="34" t="s">
        <v>72</v>
      </c>
      <c r="D16" s="34" t="s">
        <v>113</v>
      </c>
      <c r="E16" s="34" t="s">
        <v>105</v>
      </c>
      <c r="F16" s="34" t="s">
        <v>75</v>
      </c>
      <c r="G16" s="34" t="s">
        <v>114</v>
      </c>
      <c r="H16" s="33" t="s">
        <v>115</v>
      </c>
      <c r="I16" s="33" t="s">
        <v>78</v>
      </c>
      <c r="J16" s="33" t="s">
        <v>79</v>
      </c>
      <c r="K16" s="35" t="s">
        <v>108</v>
      </c>
      <c r="L16" s="36" t="s">
        <v>80</v>
      </c>
      <c r="M16" s="37" t="s">
        <v>109</v>
      </c>
      <c r="N16" s="36" t="s">
        <v>82</v>
      </c>
      <c r="O16" s="33" t="s">
        <v>110</v>
      </c>
      <c r="P16" s="38">
        <v>222001.38</v>
      </c>
      <c r="Q16" s="39">
        <v>0</v>
      </c>
      <c r="R16" s="39">
        <v>0</v>
      </c>
      <c r="S16" s="38">
        <v>222001.38</v>
      </c>
      <c r="T16" s="39">
        <v>0</v>
      </c>
      <c r="U16" s="39">
        <v>0</v>
      </c>
      <c r="V16" s="39">
        <v>0</v>
      </c>
      <c r="W16" s="41"/>
      <c r="X16" s="39">
        <v>0</v>
      </c>
      <c r="Y16" s="39">
        <v>0</v>
      </c>
      <c r="Z16" s="41"/>
      <c r="AA16" s="39">
        <v>0</v>
      </c>
      <c r="AB16" s="39">
        <v>0</v>
      </c>
      <c r="AC16" s="42">
        <v>77827.95</v>
      </c>
      <c r="AD16" s="39">
        <v>0</v>
      </c>
      <c r="AE16" s="39">
        <v>0</v>
      </c>
      <c r="AF16" s="41">
        <v>77827.95</v>
      </c>
      <c r="AG16" s="39">
        <v>0</v>
      </c>
      <c r="AH16" s="39">
        <v>0</v>
      </c>
      <c r="AI16" s="41">
        <v>77827.95</v>
      </c>
      <c r="AJ16" s="39">
        <v>0</v>
      </c>
      <c r="AK16" s="39">
        <v>0</v>
      </c>
      <c r="AL16" s="13">
        <f>Tabla24[[#This Row],[MONTO TOTAL      (devengado)]]</f>
        <v>77827.95</v>
      </c>
      <c r="AM16" s="13">
        <v>0</v>
      </c>
      <c r="AN16" s="13">
        <v>0</v>
      </c>
      <c r="AO16" s="17">
        <f>Tabla24[[#This Row],[MONTO TOTAL      (devengado)]]</f>
        <v>77827.95</v>
      </c>
      <c r="AP16" s="13">
        <v>0</v>
      </c>
      <c r="AQ16" s="13">
        <v>0</v>
      </c>
      <c r="AR16" s="13">
        <f>Tabla24[[#This Row],[MONTO TOTAL        (ejercido)]]</f>
        <v>77827.95</v>
      </c>
      <c r="AS16" s="13">
        <v>0</v>
      </c>
      <c r="AT16" s="13">
        <v>0</v>
      </c>
      <c r="AU16" s="13">
        <f>Tabla24[[#This Row],[MONTO TOTAL        (ejercido)]]</f>
        <v>77827.95</v>
      </c>
      <c r="AV16" s="13">
        <v>0</v>
      </c>
      <c r="AW16" s="13">
        <v>0</v>
      </c>
      <c r="AX16" s="13">
        <f>Tabla24[[#This Row],[MONTO TOTAL         (pagado)]]</f>
        <v>77827.95</v>
      </c>
      <c r="AY16" s="13">
        <f>Tabla24[[#This Row],[INGRESOS DE FUENTE LOCAL       (comprometido)]]</f>
        <v>0</v>
      </c>
      <c r="AZ16" s="13">
        <f>Tabla24[[#This Row],[PARTICIPACIONES (comprometido)]]</f>
        <v>0</v>
      </c>
      <c r="BA16" s="13"/>
      <c r="BB16" s="13">
        <f>Tabla24[[#This Row],[APORTACIONES (comprometido)]]-Tabla24[[#This Row],[MONTO TOTAL         (pagado)]]</f>
        <v>0</v>
      </c>
      <c r="BC16" s="13">
        <f>Tabla24[[#This Row],[RECURSOS ESTATALES (comprometido)]]</f>
        <v>0</v>
      </c>
      <c r="BD16" s="13"/>
      <c r="BE16" s="13">
        <f>Tabla35[[#This Row],[MONTO TOTAL       (por ejercer)]]</f>
        <v>0</v>
      </c>
      <c r="BF16" s="39">
        <v>0</v>
      </c>
      <c r="BG16" s="39">
        <v>0</v>
      </c>
    </row>
    <row r="17" spans="1:59" ht="92.25" customHeight="1" x14ac:dyDescent="0.25">
      <c r="A17" s="32" t="s">
        <v>116</v>
      </c>
      <c r="B17" s="33" t="s">
        <v>117</v>
      </c>
      <c r="C17" s="34" t="s">
        <v>72</v>
      </c>
      <c r="D17" s="34" t="s">
        <v>72</v>
      </c>
      <c r="E17" s="34" t="s">
        <v>105</v>
      </c>
      <c r="F17" s="34" t="s">
        <v>75</v>
      </c>
      <c r="G17" s="34" t="s">
        <v>118</v>
      </c>
      <c r="H17" s="33" t="s">
        <v>119</v>
      </c>
      <c r="I17" s="33" t="s">
        <v>78</v>
      </c>
      <c r="J17" s="33" t="s">
        <v>79</v>
      </c>
      <c r="K17" s="43" t="s">
        <v>108</v>
      </c>
      <c r="L17" s="36" t="s">
        <v>80</v>
      </c>
      <c r="M17" s="37" t="s">
        <v>109</v>
      </c>
      <c r="N17" s="36" t="s">
        <v>82</v>
      </c>
      <c r="O17" s="33" t="s">
        <v>110</v>
      </c>
      <c r="P17" s="38">
        <v>498798.21</v>
      </c>
      <c r="Q17" s="39">
        <v>0</v>
      </c>
      <c r="R17" s="39">
        <v>0</v>
      </c>
      <c r="S17" s="38">
        <v>498798.21</v>
      </c>
      <c r="T17" s="39">
        <v>0</v>
      </c>
      <c r="U17" s="39">
        <v>0</v>
      </c>
      <c r="V17" s="39">
        <v>0</v>
      </c>
      <c r="W17" s="44"/>
      <c r="X17" s="39">
        <v>0</v>
      </c>
      <c r="Y17" s="39">
        <v>0</v>
      </c>
      <c r="Z17" s="44"/>
      <c r="AA17" s="39">
        <v>0</v>
      </c>
      <c r="AB17" s="39">
        <v>0</v>
      </c>
      <c r="AC17" s="17">
        <f>Tabla24[[#This Row],[MONTO TOTAL (aprobado) ]]</f>
        <v>498798.21</v>
      </c>
      <c r="AD17" s="39">
        <v>0</v>
      </c>
      <c r="AE17" s="39">
        <v>0</v>
      </c>
      <c r="AF17" s="39">
        <f>Tabla24[[#This Row],[APORTACIONES (aprobado)]]</f>
        <v>498798.21</v>
      </c>
      <c r="AG17" s="39">
        <v>0</v>
      </c>
      <c r="AH17" s="39">
        <v>0</v>
      </c>
      <c r="AI17" s="44">
        <v>498798.21</v>
      </c>
      <c r="AJ17" s="39">
        <v>0</v>
      </c>
      <c r="AK17" s="39">
        <v>0</v>
      </c>
      <c r="AL17" s="13">
        <f>Tabla24[[#This Row],[MONTO TOTAL      (devengado)]]</f>
        <v>498798.21</v>
      </c>
      <c r="AM17" s="13">
        <v>0</v>
      </c>
      <c r="AN17" s="13">
        <v>0</v>
      </c>
      <c r="AO17" s="17">
        <f>Tabla24[[#This Row],[MONTO TOTAL      (devengado)]]</f>
        <v>498798.21</v>
      </c>
      <c r="AP17" s="13">
        <v>0</v>
      </c>
      <c r="AQ17" s="13">
        <v>0</v>
      </c>
      <c r="AR17" s="13">
        <f>Tabla24[[#This Row],[MONTO TOTAL        (ejercido)]]</f>
        <v>498798.21</v>
      </c>
      <c r="AS17" s="13">
        <v>0</v>
      </c>
      <c r="AT17" s="13">
        <v>0</v>
      </c>
      <c r="AU17" s="13">
        <f>Tabla24[[#This Row],[MONTO TOTAL        (ejercido)]]</f>
        <v>498798.21</v>
      </c>
      <c r="AV17" s="13">
        <v>0</v>
      </c>
      <c r="AW17" s="13">
        <v>0</v>
      </c>
      <c r="AX17" s="13">
        <f>Tabla24[[#This Row],[MONTO TOTAL         (pagado)]]</f>
        <v>498798.21</v>
      </c>
      <c r="AY17" s="13">
        <f>Tabla24[[#This Row],[INGRESOS DE FUENTE LOCAL       (comprometido)]]</f>
        <v>0</v>
      </c>
      <c r="AZ17" s="13">
        <f>Tabla24[[#This Row],[PARTICIPACIONES (comprometido)]]</f>
        <v>0</v>
      </c>
      <c r="BA17" s="13"/>
      <c r="BB17" s="13">
        <f>Tabla24[[#This Row],[APORTACIONES (comprometido)]]-Tabla24[[#This Row],[MONTO TOTAL         (pagado)]]</f>
        <v>0</v>
      </c>
      <c r="BC17" s="13">
        <f>Tabla24[[#This Row],[RECURSOS ESTATALES (comprometido)]]</f>
        <v>0</v>
      </c>
      <c r="BD17" s="13"/>
      <c r="BE17" s="13">
        <f>Tabla35[[#This Row],[MONTO TOTAL       (por ejercer)]]</f>
        <v>0</v>
      </c>
      <c r="BF17" s="39">
        <v>0</v>
      </c>
      <c r="BG17" s="39">
        <v>0</v>
      </c>
    </row>
    <row r="18" spans="1:59" x14ac:dyDescent="0.25">
      <c r="A18" s="45"/>
      <c r="B18" s="46"/>
      <c r="C18" s="47"/>
      <c r="D18" s="47"/>
      <c r="E18" s="47"/>
      <c r="F18" s="47"/>
      <c r="G18" s="47"/>
      <c r="H18" s="48"/>
      <c r="I18" s="48"/>
      <c r="J18" s="48"/>
      <c r="K18" s="49"/>
      <c r="L18" s="50"/>
      <c r="M18" s="49"/>
      <c r="N18" s="50"/>
      <c r="O18" s="50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17"/>
      <c r="AD18" s="51"/>
      <c r="AE18" s="51"/>
      <c r="AF18" s="52"/>
      <c r="AG18" s="51"/>
      <c r="AH18" s="51"/>
      <c r="AI18" s="51"/>
      <c r="AJ18" s="51"/>
      <c r="AK18" s="51"/>
      <c r="AL18" s="13">
        <f>Tabla24[[#This Row],[MONTO TOTAL      (devengado)]]</f>
        <v>0</v>
      </c>
      <c r="AM18" s="13">
        <v>0</v>
      </c>
      <c r="AN18" s="13">
        <v>0</v>
      </c>
      <c r="AO18" s="17">
        <f>Tabla24[[#This Row],[MONTO TOTAL      (devengado)]]</f>
        <v>0</v>
      </c>
      <c r="AP18" s="13">
        <v>0</v>
      </c>
      <c r="AQ18" s="13">
        <v>0</v>
      </c>
      <c r="AR18" s="13">
        <f>Tabla24[[#This Row],[MONTO TOTAL        (ejercido)]]</f>
        <v>0</v>
      </c>
      <c r="AS18" s="13">
        <v>0</v>
      </c>
      <c r="AT18" s="13">
        <v>0</v>
      </c>
      <c r="AU18" s="13">
        <f>Tabla24[[#This Row],[MONTO TOTAL        (ejercido)]]</f>
        <v>0</v>
      </c>
      <c r="AV18" s="13">
        <v>0</v>
      </c>
      <c r="AW18" s="13">
        <v>0</v>
      </c>
      <c r="AX18" s="13">
        <f>Tabla24[[#This Row],[MONTO TOTAL         (pagado)]]</f>
        <v>0</v>
      </c>
      <c r="AY18" s="13">
        <f>Tabla24[[#This Row],[INGRESOS DE FUENTE LOCAL       (comprometido)]]</f>
        <v>0</v>
      </c>
      <c r="AZ18" s="13">
        <f>Tabla24[[#This Row],[PARTICIPACIONES (comprometido)]]</f>
        <v>0</v>
      </c>
      <c r="BA18" s="13"/>
      <c r="BB18" s="13">
        <f>Tabla24[[#This Row],[APORTACIONES (comprometido)]]-Tabla24[[#This Row],[MONTO TOTAL         (pagado)]]</f>
        <v>0</v>
      </c>
      <c r="BC18" s="13">
        <f>Tabla24[[#This Row],[RECURSOS ESTATALES (comprometido)]]</f>
        <v>0</v>
      </c>
      <c r="BD18" s="13"/>
      <c r="BE18" s="13">
        <f>Tabla35[[#This Row],[MONTO TOTAL       (por ejercer)]]</f>
        <v>0</v>
      </c>
      <c r="BF18" s="53"/>
      <c r="BG18" s="53"/>
    </row>
    <row r="19" spans="1:59" ht="96.75" customHeight="1" x14ac:dyDescent="0.25">
      <c r="A19" s="7" t="s">
        <v>120</v>
      </c>
      <c r="B19" s="8" t="s">
        <v>121</v>
      </c>
      <c r="C19" s="9" t="s">
        <v>72</v>
      </c>
      <c r="D19" s="9" t="s">
        <v>113</v>
      </c>
      <c r="E19" s="9" t="s">
        <v>74</v>
      </c>
      <c r="F19" s="9" t="s">
        <v>75</v>
      </c>
      <c r="G19" s="9" t="s">
        <v>114</v>
      </c>
      <c r="H19" s="8" t="s">
        <v>122</v>
      </c>
      <c r="I19" s="8" t="s">
        <v>78</v>
      </c>
      <c r="J19" s="8" t="s">
        <v>79</v>
      </c>
      <c r="K19" s="10">
        <v>61306</v>
      </c>
      <c r="L19" s="11" t="s">
        <v>80</v>
      </c>
      <c r="M19" s="16" t="s">
        <v>123</v>
      </c>
      <c r="N19" s="11" t="s">
        <v>82</v>
      </c>
      <c r="O19" s="8" t="s">
        <v>83</v>
      </c>
      <c r="P19" s="12">
        <v>340000</v>
      </c>
      <c r="Q19" s="13">
        <v>0</v>
      </c>
      <c r="R19" s="13">
        <v>0</v>
      </c>
      <c r="S19" s="12">
        <v>340000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7">
        <v>337013.7</v>
      </c>
      <c r="AD19" s="13">
        <v>0</v>
      </c>
      <c r="AE19" s="13">
        <v>0</v>
      </c>
      <c r="AF19" s="13">
        <f>Tabla24[[#This Row],[MONTO TOTAL (comprometido)]]</f>
        <v>337013.7</v>
      </c>
      <c r="AG19" s="13">
        <v>0</v>
      </c>
      <c r="AH19" s="13">
        <v>0</v>
      </c>
      <c r="AI19" s="13">
        <v>337013.7</v>
      </c>
      <c r="AJ19" s="13">
        <v>0</v>
      </c>
      <c r="AK19" s="13">
        <v>0</v>
      </c>
      <c r="AL19" s="13">
        <f>Tabla24[[#This Row],[MONTO TOTAL      (devengado)]]</f>
        <v>337013.7</v>
      </c>
      <c r="AM19" s="13">
        <v>0</v>
      </c>
      <c r="AN19" s="13">
        <v>0</v>
      </c>
      <c r="AO19" s="17">
        <f>Tabla24[[#This Row],[MONTO TOTAL      (devengado)]]</f>
        <v>337013.7</v>
      </c>
      <c r="AP19" s="13">
        <v>0</v>
      </c>
      <c r="AQ19" s="13">
        <v>0</v>
      </c>
      <c r="AR19" s="13">
        <f>Tabla24[[#This Row],[MONTO TOTAL        (ejercido)]]</f>
        <v>337013.7</v>
      </c>
      <c r="AS19" s="13">
        <v>0</v>
      </c>
      <c r="AT19" s="13">
        <v>0</v>
      </c>
      <c r="AU19" s="13">
        <f>Tabla24[[#This Row],[MONTO TOTAL        (ejercido)]]</f>
        <v>337013.7</v>
      </c>
      <c r="AV19" s="13">
        <v>0</v>
      </c>
      <c r="AW19" s="13">
        <v>0</v>
      </c>
      <c r="AX19" s="13">
        <f>Tabla24[[#This Row],[MONTO TOTAL         (pagado)]]</f>
        <v>337013.7</v>
      </c>
      <c r="AY19" s="13">
        <f>Tabla24[[#This Row],[INGRESOS DE FUENTE LOCAL       (comprometido)]]</f>
        <v>0</v>
      </c>
      <c r="AZ19" s="13">
        <f>Tabla24[[#This Row],[PARTICIPACIONES (comprometido)]]</f>
        <v>0</v>
      </c>
      <c r="BA19" s="13"/>
      <c r="BB19" s="13">
        <f>Tabla24[[#This Row],[APORTACIONES (comprometido)]]-Tabla24[[#This Row],[MONTO TOTAL         (pagado)]]</f>
        <v>0</v>
      </c>
      <c r="BC19" s="13">
        <f>Tabla24[[#This Row],[RECURSOS ESTATALES (comprometido)]]</f>
        <v>0</v>
      </c>
      <c r="BD19" s="13"/>
      <c r="BE19" s="13">
        <f>Tabla35[[#This Row],[MONTO TOTAL       (por ejercer)]]</f>
        <v>0</v>
      </c>
      <c r="BF19" s="13">
        <v>0</v>
      </c>
      <c r="BG19" s="13">
        <v>0</v>
      </c>
    </row>
    <row r="20" spans="1:59" ht="103.5" customHeight="1" x14ac:dyDescent="0.25">
      <c r="A20" s="33" t="s">
        <v>124</v>
      </c>
      <c r="B20" s="33" t="s">
        <v>125</v>
      </c>
      <c r="C20" s="34" t="s">
        <v>72</v>
      </c>
      <c r="D20" s="34" t="s">
        <v>113</v>
      </c>
      <c r="E20" s="34" t="s">
        <v>126</v>
      </c>
      <c r="F20" s="34" t="s">
        <v>75</v>
      </c>
      <c r="G20" s="34" t="s">
        <v>114</v>
      </c>
      <c r="H20" s="33" t="s">
        <v>115</v>
      </c>
      <c r="I20" s="33" t="s">
        <v>78</v>
      </c>
      <c r="J20" s="33" t="s">
        <v>79</v>
      </c>
      <c r="K20" s="43" t="s">
        <v>127</v>
      </c>
      <c r="L20" s="36" t="s">
        <v>80</v>
      </c>
      <c r="M20" s="37" t="s">
        <v>128</v>
      </c>
      <c r="N20" s="36" t="s">
        <v>82</v>
      </c>
      <c r="O20" s="33" t="s">
        <v>110</v>
      </c>
      <c r="P20" s="38">
        <v>155097.35999999999</v>
      </c>
      <c r="Q20" s="39">
        <v>0</v>
      </c>
      <c r="R20" s="39">
        <v>0</v>
      </c>
      <c r="S20" s="38">
        <v>155097.35999999999</v>
      </c>
      <c r="T20" s="39">
        <v>0</v>
      </c>
      <c r="U20" s="39">
        <v>0</v>
      </c>
      <c r="V20" s="39">
        <v>0</v>
      </c>
      <c r="W20" s="40"/>
      <c r="X20" s="39">
        <v>0</v>
      </c>
      <c r="Y20" s="39">
        <v>0</v>
      </c>
      <c r="Z20" s="40"/>
      <c r="AA20" s="39">
        <v>0</v>
      </c>
      <c r="AB20" s="39">
        <v>0</v>
      </c>
      <c r="AC20" s="17">
        <f>Tabla24[[#This Row],[MONTO TOTAL (aprobado) ]]</f>
        <v>155097.35999999999</v>
      </c>
      <c r="AD20" s="39">
        <v>0</v>
      </c>
      <c r="AE20" s="39">
        <v>0</v>
      </c>
      <c r="AF20" s="39">
        <f>Tabla24[[#This Row],[APORTACIONES (aprobado)]]</f>
        <v>155097.35999999999</v>
      </c>
      <c r="AG20" s="39">
        <v>0</v>
      </c>
      <c r="AH20" s="39">
        <v>0</v>
      </c>
      <c r="AI20" s="40">
        <v>155097.35999999999</v>
      </c>
      <c r="AJ20" s="39">
        <v>0</v>
      </c>
      <c r="AK20" s="39">
        <v>0</v>
      </c>
      <c r="AL20" s="13">
        <f>Tabla24[[#This Row],[MONTO TOTAL      (devengado)]]</f>
        <v>155097.35999999999</v>
      </c>
      <c r="AM20" s="13">
        <v>0</v>
      </c>
      <c r="AN20" s="13">
        <v>0</v>
      </c>
      <c r="AO20" s="17">
        <f>Tabla24[[#This Row],[MONTO TOTAL      (devengado)]]</f>
        <v>155097.35999999999</v>
      </c>
      <c r="AP20" s="13">
        <v>0</v>
      </c>
      <c r="AQ20" s="13">
        <v>0</v>
      </c>
      <c r="AR20" s="13">
        <f>Tabla24[[#This Row],[MONTO TOTAL        (ejercido)]]</f>
        <v>155097.35999999999</v>
      </c>
      <c r="AS20" s="13">
        <v>0</v>
      </c>
      <c r="AT20" s="13">
        <v>0</v>
      </c>
      <c r="AU20" s="13">
        <f>Tabla24[[#This Row],[MONTO TOTAL        (ejercido)]]</f>
        <v>155097.35999999999</v>
      </c>
      <c r="AV20" s="13">
        <v>0</v>
      </c>
      <c r="AW20" s="13">
        <v>0</v>
      </c>
      <c r="AX20" s="13">
        <f>Tabla24[[#This Row],[MONTO TOTAL         (pagado)]]</f>
        <v>155097.35999999999</v>
      </c>
      <c r="AY20" s="13">
        <f>Tabla24[[#This Row],[INGRESOS DE FUENTE LOCAL       (comprometido)]]</f>
        <v>0</v>
      </c>
      <c r="AZ20" s="13">
        <f>Tabla24[[#This Row],[PARTICIPACIONES (comprometido)]]</f>
        <v>0</v>
      </c>
      <c r="BA20" s="13"/>
      <c r="BB20" s="13">
        <f>Tabla24[[#This Row],[APORTACIONES (comprometido)]]-Tabla24[[#This Row],[MONTO TOTAL         (pagado)]]</f>
        <v>0</v>
      </c>
      <c r="BC20" s="13">
        <f>Tabla24[[#This Row],[RECURSOS ESTATALES (comprometido)]]</f>
        <v>0</v>
      </c>
      <c r="BD20" s="13"/>
      <c r="BE20" s="13">
        <f>Tabla35[[#This Row],[MONTO TOTAL       (por ejercer)]]</f>
        <v>0</v>
      </c>
      <c r="BF20" s="39">
        <v>0</v>
      </c>
      <c r="BG20" s="39">
        <v>0</v>
      </c>
    </row>
    <row r="21" spans="1:59" ht="100.5" customHeight="1" x14ac:dyDescent="0.25">
      <c r="A21" s="33" t="s">
        <v>129</v>
      </c>
      <c r="B21" s="33" t="s">
        <v>130</v>
      </c>
      <c r="C21" s="34" t="s">
        <v>72</v>
      </c>
      <c r="D21" s="34" t="s">
        <v>104</v>
      </c>
      <c r="E21" s="34" t="s">
        <v>105</v>
      </c>
      <c r="F21" s="34" t="s">
        <v>75</v>
      </c>
      <c r="G21" s="34" t="s">
        <v>106</v>
      </c>
      <c r="H21" s="33" t="s">
        <v>107</v>
      </c>
      <c r="I21" s="33" t="s">
        <v>78</v>
      </c>
      <c r="J21" s="33" t="s">
        <v>79</v>
      </c>
      <c r="K21" s="35" t="s">
        <v>127</v>
      </c>
      <c r="L21" s="36" t="s">
        <v>80</v>
      </c>
      <c r="M21" s="37" t="s">
        <v>128</v>
      </c>
      <c r="N21" s="36" t="s">
        <v>82</v>
      </c>
      <c r="O21" s="33" t="s">
        <v>110</v>
      </c>
      <c r="P21" s="38">
        <v>627206.93000000005</v>
      </c>
      <c r="Q21" s="39">
        <v>0</v>
      </c>
      <c r="R21" s="39">
        <v>0</v>
      </c>
      <c r="S21" s="38">
        <v>627206.93000000005</v>
      </c>
      <c r="T21" s="39">
        <v>0</v>
      </c>
      <c r="U21" s="39">
        <v>0</v>
      </c>
      <c r="V21" s="39">
        <v>0</v>
      </c>
      <c r="W21" s="41"/>
      <c r="X21" s="39">
        <v>0</v>
      </c>
      <c r="Y21" s="39">
        <v>0</v>
      </c>
      <c r="Z21" s="41"/>
      <c r="AA21" s="39">
        <v>0</v>
      </c>
      <c r="AB21" s="39">
        <v>0</v>
      </c>
      <c r="AC21" s="17">
        <f>Tabla24[[#This Row],[MONTO TOTAL (aprobado) ]]</f>
        <v>627206.93000000005</v>
      </c>
      <c r="AD21" s="39">
        <v>0</v>
      </c>
      <c r="AE21" s="39">
        <v>0</v>
      </c>
      <c r="AF21" s="39">
        <f>Tabla24[[#This Row],[APORTACIONES (aprobado)]]</f>
        <v>627206.93000000005</v>
      </c>
      <c r="AG21" s="39">
        <v>0</v>
      </c>
      <c r="AH21" s="39">
        <v>0</v>
      </c>
      <c r="AI21" s="41">
        <v>627206.93000000005</v>
      </c>
      <c r="AJ21" s="39">
        <v>0</v>
      </c>
      <c r="AK21" s="39">
        <v>0</v>
      </c>
      <c r="AL21" s="13">
        <f>Tabla24[[#This Row],[MONTO TOTAL      (devengado)]]</f>
        <v>627206.93000000005</v>
      </c>
      <c r="AM21" s="13">
        <v>0</v>
      </c>
      <c r="AN21" s="13">
        <v>0</v>
      </c>
      <c r="AO21" s="17">
        <f>Tabla24[[#This Row],[MONTO TOTAL      (devengado)]]</f>
        <v>627206.93000000005</v>
      </c>
      <c r="AP21" s="13">
        <v>0</v>
      </c>
      <c r="AQ21" s="13">
        <v>0</v>
      </c>
      <c r="AR21" s="13">
        <f>Tabla24[[#This Row],[MONTO TOTAL        (ejercido)]]</f>
        <v>627206.93000000005</v>
      </c>
      <c r="AS21" s="13">
        <v>0</v>
      </c>
      <c r="AT21" s="13">
        <v>0</v>
      </c>
      <c r="AU21" s="13">
        <f>Tabla24[[#This Row],[MONTO TOTAL        (ejercido)]]</f>
        <v>627206.93000000005</v>
      </c>
      <c r="AV21" s="13">
        <v>0</v>
      </c>
      <c r="AW21" s="13">
        <v>0</v>
      </c>
      <c r="AX21" s="13">
        <f>Tabla24[[#This Row],[MONTO TOTAL         (pagado)]]</f>
        <v>627206.93000000005</v>
      </c>
      <c r="AY21" s="13">
        <f>Tabla24[[#This Row],[INGRESOS DE FUENTE LOCAL       (comprometido)]]</f>
        <v>0</v>
      </c>
      <c r="AZ21" s="13">
        <f>Tabla24[[#This Row],[PARTICIPACIONES (comprometido)]]</f>
        <v>0</v>
      </c>
      <c r="BA21" s="13"/>
      <c r="BB21" s="13">
        <f>Tabla24[[#This Row],[APORTACIONES (comprometido)]]-Tabla24[[#This Row],[MONTO TOTAL         (pagado)]]</f>
        <v>0</v>
      </c>
      <c r="BC21" s="13">
        <f>Tabla24[[#This Row],[RECURSOS ESTATALES (comprometido)]]</f>
        <v>0</v>
      </c>
      <c r="BD21" s="13"/>
      <c r="BE21" s="13">
        <f>Tabla35[[#This Row],[MONTO TOTAL       (por ejercer)]]</f>
        <v>0</v>
      </c>
      <c r="BF21" s="39">
        <v>0</v>
      </c>
      <c r="BG21" s="39">
        <v>0</v>
      </c>
    </row>
    <row r="22" spans="1:59" ht="100.5" customHeight="1" x14ac:dyDescent="0.25">
      <c r="A22" s="54" t="s">
        <v>131</v>
      </c>
      <c r="B22" s="55" t="s">
        <v>132</v>
      </c>
      <c r="C22" s="56" t="s">
        <v>72</v>
      </c>
      <c r="D22" s="56" t="s">
        <v>113</v>
      </c>
      <c r="E22" s="56" t="s">
        <v>74</v>
      </c>
      <c r="F22" s="56" t="s">
        <v>75</v>
      </c>
      <c r="G22" s="56" t="s">
        <v>133</v>
      </c>
      <c r="H22" s="55" t="s">
        <v>77</v>
      </c>
      <c r="I22" s="55" t="s">
        <v>78</v>
      </c>
      <c r="J22" s="55" t="s">
        <v>79</v>
      </c>
      <c r="K22" s="57">
        <v>61306</v>
      </c>
      <c r="L22" s="58" t="s">
        <v>80</v>
      </c>
      <c r="M22" s="59" t="s">
        <v>123</v>
      </c>
      <c r="N22" s="58" t="s">
        <v>82</v>
      </c>
      <c r="O22" s="55" t="s">
        <v>83</v>
      </c>
      <c r="P22" s="60">
        <v>150000</v>
      </c>
      <c r="Q22" s="27">
        <v>0</v>
      </c>
      <c r="R22" s="27">
        <v>0</v>
      </c>
      <c r="S22" s="60">
        <v>150000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8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f>Tabla24[[#This Row],[MONTO TOTAL      (devengado)]]</f>
        <v>0</v>
      </c>
      <c r="AM22" s="27">
        <v>0</v>
      </c>
      <c r="AN22" s="27">
        <v>0</v>
      </c>
      <c r="AO22" s="28">
        <f>Tabla24[[#This Row],[MONTO TOTAL      (devengado)]]</f>
        <v>0</v>
      </c>
      <c r="AP22" s="27">
        <v>0</v>
      </c>
      <c r="AQ22" s="27">
        <v>0</v>
      </c>
      <c r="AR22" s="27">
        <f>Tabla24[[#This Row],[MONTO TOTAL        (ejercido)]]</f>
        <v>0</v>
      </c>
      <c r="AS22" s="27">
        <v>0</v>
      </c>
      <c r="AT22" s="27">
        <v>0</v>
      </c>
      <c r="AU22" s="27">
        <f>Tabla24[[#This Row],[MONTO TOTAL        (ejercido)]]</f>
        <v>0</v>
      </c>
      <c r="AV22" s="27">
        <v>0</v>
      </c>
      <c r="AW22" s="27">
        <v>0</v>
      </c>
      <c r="AX22" s="27">
        <f>Tabla24[[#This Row],[MONTO TOTAL         (pagado)]]</f>
        <v>0</v>
      </c>
      <c r="AY22" s="27">
        <f>Tabla24[[#This Row],[INGRESOS DE FUENTE LOCAL       (comprometido)]]</f>
        <v>0</v>
      </c>
      <c r="AZ22" s="27">
        <f>Tabla24[[#This Row],[PARTICIPACIONES (comprometido)]]</f>
        <v>0</v>
      </c>
      <c r="BA22" s="27"/>
      <c r="BB22" s="27">
        <f>Tabla24[[#This Row],[APORTACIONES (comprometido)]]-Tabla24[[#This Row],[MONTO TOTAL         (pagado)]]</f>
        <v>0</v>
      </c>
      <c r="BC22" s="27">
        <f>Tabla24[[#This Row],[RECURSOS ESTATALES (comprometido)]]</f>
        <v>0</v>
      </c>
      <c r="BD22" s="27"/>
      <c r="BE22" s="27">
        <f>Tabla35[[#This Row],[MONTO TOTAL       (por ejercer)]]</f>
        <v>0</v>
      </c>
      <c r="BF22" s="27">
        <v>0</v>
      </c>
      <c r="BG22" s="27">
        <v>0</v>
      </c>
    </row>
    <row r="23" spans="1:59" x14ac:dyDescent="0.25">
      <c r="A23" s="45"/>
      <c r="B23" s="46"/>
      <c r="C23" s="47"/>
      <c r="D23" s="47"/>
      <c r="E23" s="47"/>
      <c r="F23" s="47"/>
      <c r="G23" s="47"/>
      <c r="H23" s="48"/>
      <c r="I23" s="48"/>
      <c r="J23" s="48"/>
      <c r="K23" s="49"/>
      <c r="L23" s="50"/>
      <c r="M23" s="49"/>
      <c r="N23" s="50"/>
      <c r="O23" s="50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17"/>
      <c r="AD23" s="51"/>
      <c r="AE23" s="51"/>
      <c r="AF23" s="52"/>
      <c r="AG23" s="51"/>
      <c r="AH23" s="51"/>
      <c r="AI23" s="51"/>
      <c r="AJ23" s="51"/>
      <c r="AK23" s="51"/>
      <c r="AL23" s="13">
        <f>Tabla24[[#This Row],[MONTO TOTAL      (devengado)]]</f>
        <v>0</v>
      </c>
      <c r="AM23" s="13">
        <v>0</v>
      </c>
      <c r="AN23" s="13">
        <v>0</v>
      </c>
      <c r="AO23" s="17">
        <f>Tabla24[[#This Row],[MONTO TOTAL      (devengado)]]</f>
        <v>0</v>
      </c>
      <c r="AP23" s="13">
        <v>0</v>
      </c>
      <c r="AQ23" s="13">
        <v>0</v>
      </c>
      <c r="AR23" s="13">
        <f>Tabla24[[#This Row],[MONTO TOTAL        (ejercido)]]</f>
        <v>0</v>
      </c>
      <c r="AS23" s="13">
        <v>0</v>
      </c>
      <c r="AT23" s="13">
        <v>0</v>
      </c>
      <c r="AU23" s="13">
        <f>Tabla24[[#This Row],[MONTO TOTAL        (ejercido)]]</f>
        <v>0</v>
      </c>
      <c r="AV23" s="13">
        <v>0</v>
      </c>
      <c r="AW23" s="13">
        <v>0</v>
      </c>
      <c r="AX23" s="13">
        <f>Tabla24[[#This Row],[MONTO TOTAL         (pagado)]]</f>
        <v>0</v>
      </c>
      <c r="AY23" s="13">
        <f>Tabla24[[#This Row],[INGRESOS DE FUENTE LOCAL       (comprometido)]]</f>
        <v>0</v>
      </c>
      <c r="AZ23" s="13">
        <f>Tabla24[[#This Row],[PARTICIPACIONES (comprometido)]]</f>
        <v>0</v>
      </c>
      <c r="BA23" s="13"/>
      <c r="BB23" s="13">
        <f>Tabla24[[#This Row],[APORTACIONES (comprometido)]]-Tabla24[[#This Row],[MONTO TOTAL         (pagado)]]</f>
        <v>0</v>
      </c>
      <c r="BC23" s="13">
        <f>Tabla24[[#This Row],[RECURSOS ESTATALES (comprometido)]]</f>
        <v>0</v>
      </c>
      <c r="BD23" s="13"/>
      <c r="BE23" s="13">
        <f>Tabla35[[#This Row],[MONTO TOTAL       (por ejercer)]]</f>
        <v>0</v>
      </c>
      <c r="BF23" s="52"/>
      <c r="BG23" s="52"/>
    </row>
    <row r="24" spans="1:59" ht="113.25" customHeight="1" x14ac:dyDescent="0.25">
      <c r="A24" s="33" t="s">
        <v>134</v>
      </c>
      <c r="B24" s="33" t="s">
        <v>135</v>
      </c>
      <c r="C24" s="34" t="s">
        <v>72</v>
      </c>
      <c r="D24" s="34" t="s">
        <v>136</v>
      </c>
      <c r="E24" s="34" t="s">
        <v>74</v>
      </c>
      <c r="F24" s="34" t="s">
        <v>75</v>
      </c>
      <c r="G24" s="34" t="s">
        <v>137</v>
      </c>
      <c r="H24" s="33" t="s">
        <v>138</v>
      </c>
      <c r="I24" s="33" t="s">
        <v>78</v>
      </c>
      <c r="J24" s="33" t="s">
        <v>79</v>
      </c>
      <c r="K24" s="35" t="s">
        <v>139</v>
      </c>
      <c r="L24" s="36" t="s">
        <v>80</v>
      </c>
      <c r="M24" s="61" t="s">
        <v>140</v>
      </c>
      <c r="N24" s="36" t="s">
        <v>82</v>
      </c>
      <c r="O24" s="33" t="s">
        <v>83</v>
      </c>
      <c r="P24" s="38">
        <v>1849292.1</v>
      </c>
      <c r="Q24" s="39">
        <v>0</v>
      </c>
      <c r="R24" s="39">
        <v>0</v>
      </c>
      <c r="S24" s="38">
        <v>1849292.1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17">
        <v>1849291.38</v>
      </c>
      <c r="AD24" s="39">
        <v>0</v>
      </c>
      <c r="AE24" s="39">
        <v>0</v>
      </c>
      <c r="AF24" s="39">
        <f>Tabla24[[#This Row],[MONTO TOTAL (comprometido)]]</f>
        <v>1849291.38</v>
      </c>
      <c r="AG24" s="39">
        <v>0</v>
      </c>
      <c r="AH24" s="39">
        <v>0</v>
      </c>
      <c r="AI24" s="39">
        <f>Tabla24[[#This Row],[MONTO TOTAL (comprometido)]]</f>
        <v>1849291.38</v>
      </c>
      <c r="AJ24" s="39">
        <v>0</v>
      </c>
      <c r="AK24" s="39">
        <v>0</v>
      </c>
      <c r="AL24" s="13">
        <f>Tabla24[[#This Row],[MONTO TOTAL      (devengado)]]</f>
        <v>1849291.38</v>
      </c>
      <c r="AM24" s="13">
        <v>0</v>
      </c>
      <c r="AN24" s="13">
        <v>0</v>
      </c>
      <c r="AO24" s="17">
        <f>Tabla24[[#This Row],[MONTO TOTAL      (devengado)]]</f>
        <v>1849291.38</v>
      </c>
      <c r="AP24" s="13">
        <v>0</v>
      </c>
      <c r="AQ24" s="13">
        <v>0</v>
      </c>
      <c r="AR24" s="13">
        <f>Tabla24[[#This Row],[MONTO TOTAL        (ejercido)]]</f>
        <v>1849291.38</v>
      </c>
      <c r="AS24" s="13">
        <v>0</v>
      </c>
      <c r="AT24" s="13">
        <v>0</v>
      </c>
      <c r="AU24" s="13">
        <f>Tabla24[[#This Row],[MONTO TOTAL        (ejercido)]]</f>
        <v>1849291.38</v>
      </c>
      <c r="AV24" s="13">
        <v>0</v>
      </c>
      <c r="AW24" s="13">
        <v>0</v>
      </c>
      <c r="AX24" s="13">
        <f>Tabla24[[#This Row],[MONTO TOTAL         (pagado)]]</f>
        <v>1849291.38</v>
      </c>
      <c r="AY24" s="13">
        <f>Tabla24[[#This Row],[INGRESOS DE FUENTE LOCAL       (comprometido)]]</f>
        <v>0</v>
      </c>
      <c r="AZ24" s="13">
        <f>Tabla24[[#This Row],[PARTICIPACIONES (comprometido)]]</f>
        <v>0</v>
      </c>
      <c r="BA24" s="13"/>
      <c r="BB24" s="13">
        <f>Tabla24[[#This Row],[APORTACIONES (comprometido)]]-Tabla24[[#This Row],[MONTO TOTAL         (pagado)]]</f>
        <v>0</v>
      </c>
      <c r="BC24" s="13">
        <f>Tabla24[[#This Row],[RECURSOS ESTATALES (comprometido)]]</f>
        <v>0</v>
      </c>
      <c r="BD24" s="13"/>
      <c r="BE24" s="13">
        <f>Tabla35[[#This Row],[MONTO TOTAL       (por ejercer)]]</f>
        <v>0</v>
      </c>
      <c r="BF24" s="39">
        <v>0</v>
      </c>
      <c r="BG24" s="39">
        <v>0</v>
      </c>
    </row>
    <row r="25" spans="1:59" ht="132.75" customHeight="1" x14ac:dyDescent="0.25">
      <c r="A25" s="33" t="s">
        <v>141</v>
      </c>
      <c r="B25" s="33" t="s">
        <v>142</v>
      </c>
      <c r="C25" s="34" t="s">
        <v>72</v>
      </c>
      <c r="D25" s="34" t="s">
        <v>143</v>
      </c>
      <c r="E25" s="34" t="s">
        <v>74</v>
      </c>
      <c r="F25" s="34" t="s">
        <v>75</v>
      </c>
      <c r="G25" s="34" t="s">
        <v>144</v>
      </c>
      <c r="H25" s="33" t="s">
        <v>145</v>
      </c>
      <c r="I25" s="33" t="s">
        <v>78</v>
      </c>
      <c r="J25" s="33" t="s">
        <v>79</v>
      </c>
      <c r="K25" s="35" t="s">
        <v>139</v>
      </c>
      <c r="L25" s="36" t="s">
        <v>80</v>
      </c>
      <c r="M25" s="37" t="s">
        <v>140</v>
      </c>
      <c r="N25" s="36" t="s">
        <v>82</v>
      </c>
      <c r="O25" s="33" t="s">
        <v>83</v>
      </c>
      <c r="P25" s="38">
        <v>1990000</v>
      </c>
      <c r="Q25" s="39">
        <v>0</v>
      </c>
      <c r="R25" s="39">
        <v>0</v>
      </c>
      <c r="S25" s="38">
        <v>1990000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17">
        <v>1989999.89</v>
      </c>
      <c r="AD25" s="39">
        <v>0</v>
      </c>
      <c r="AE25" s="39">
        <v>0</v>
      </c>
      <c r="AF25" s="39">
        <f>Tabla24[[#This Row],[MONTO TOTAL (comprometido)]]</f>
        <v>1989999.89</v>
      </c>
      <c r="AG25" s="39">
        <v>0</v>
      </c>
      <c r="AH25" s="39">
        <v>0</v>
      </c>
      <c r="AI25" s="39">
        <f>Tabla24[[#This Row],[MONTO TOTAL (comprometido)]]</f>
        <v>1989999.89</v>
      </c>
      <c r="AJ25" s="39">
        <v>0</v>
      </c>
      <c r="AK25" s="39">
        <v>0</v>
      </c>
      <c r="AL25" s="13">
        <f>Tabla24[[#This Row],[MONTO TOTAL      (devengado)]]</f>
        <v>1989999.89</v>
      </c>
      <c r="AM25" s="13">
        <v>0</v>
      </c>
      <c r="AN25" s="13">
        <v>0</v>
      </c>
      <c r="AO25" s="17">
        <f>Tabla24[[#This Row],[MONTO TOTAL      (devengado)]]</f>
        <v>1989999.89</v>
      </c>
      <c r="AP25" s="13">
        <v>0</v>
      </c>
      <c r="AQ25" s="13">
        <v>0</v>
      </c>
      <c r="AR25" s="13">
        <f>Tabla24[[#This Row],[MONTO TOTAL        (ejercido)]]</f>
        <v>1989999.89</v>
      </c>
      <c r="AS25" s="13">
        <v>0</v>
      </c>
      <c r="AT25" s="13">
        <v>0</v>
      </c>
      <c r="AU25" s="13">
        <f>Tabla24[[#This Row],[MONTO TOTAL        (ejercido)]]</f>
        <v>1989999.89</v>
      </c>
      <c r="AV25" s="13">
        <v>0</v>
      </c>
      <c r="AW25" s="13">
        <v>0</v>
      </c>
      <c r="AX25" s="13">
        <f>Tabla24[[#This Row],[MONTO TOTAL         (pagado)]]</f>
        <v>1989999.89</v>
      </c>
      <c r="AY25" s="13">
        <f>Tabla24[[#This Row],[INGRESOS DE FUENTE LOCAL       (comprometido)]]</f>
        <v>0</v>
      </c>
      <c r="AZ25" s="13">
        <f>Tabla24[[#This Row],[PARTICIPACIONES (comprometido)]]</f>
        <v>0</v>
      </c>
      <c r="BA25" s="13"/>
      <c r="BB25" s="13">
        <f>Tabla24[[#This Row],[APORTACIONES (comprometido)]]-Tabla24[[#This Row],[MONTO TOTAL         (pagado)]]</f>
        <v>0</v>
      </c>
      <c r="BC25" s="13">
        <f>Tabla24[[#This Row],[RECURSOS ESTATALES (comprometido)]]</f>
        <v>0</v>
      </c>
      <c r="BD25" s="13"/>
      <c r="BE25" s="13">
        <f>Tabla35[[#This Row],[MONTO TOTAL       (por ejercer)]]</f>
        <v>0</v>
      </c>
      <c r="BF25" s="39">
        <v>0</v>
      </c>
      <c r="BG25" s="39">
        <v>0</v>
      </c>
    </row>
    <row r="26" spans="1:59" ht="101.25" customHeight="1" x14ac:dyDescent="0.25">
      <c r="A26" s="33" t="s">
        <v>146</v>
      </c>
      <c r="B26" s="33" t="s">
        <v>147</v>
      </c>
      <c r="C26" s="34" t="s">
        <v>72</v>
      </c>
      <c r="D26" s="34" t="s">
        <v>148</v>
      </c>
      <c r="E26" s="34" t="s">
        <v>74</v>
      </c>
      <c r="F26" s="34" t="s">
        <v>75</v>
      </c>
      <c r="G26" s="34" t="s">
        <v>149</v>
      </c>
      <c r="H26" s="33" t="s">
        <v>107</v>
      </c>
      <c r="I26" s="33" t="s">
        <v>78</v>
      </c>
      <c r="J26" s="33" t="s">
        <v>79</v>
      </c>
      <c r="K26" s="35" t="s">
        <v>139</v>
      </c>
      <c r="L26" s="36" t="s">
        <v>80</v>
      </c>
      <c r="M26" s="37" t="s">
        <v>140</v>
      </c>
      <c r="N26" s="36" t="s">
        <v>82</v>
      </c>
      <c r="O26" s="33" t="s">
        <v>83</v>
      </c>
      <c r="P26" s="38">
        <v>1950000</v>
      </c>
      <c r="Q26" s="39">
        <v>0</v>
      </c>
      <c r="R26" s="39">
        <v>0</v>
      </c>
      <c r="S26" s="38">
        <v>1950000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17">
        <v>1949999.78</v>
      </c>
      <c r="AD26" s="39">
        <v>0</v>
      </c>
      <c r="AE26" s="39">
        <v>0</v>
      </c>
      <c r="AF26" s="39">
        <f>Tabla24[[#This Row],[MONTO TOTAL (comprometido)]]</f>
        <v>1949999.78</v>
      </c>
      <c r="AG26" s="39">
        <v>0</v>
      </c>
      <c r="AH26" s="39">
        <v>0</v>
      </c>
      <c r="AI26" s="39">
        <f>Tabla24[[#This Row],[MONTO TOTAL (comprometido)]]</f>
        <v>1949999.78</v>
      </c>
      <c r="AJ26" s="39">
        <v>0</v>
      </c>
      <c r="AK26" s="39">
        <v>0</v>
      </c>
      <c r="AL26" s="13">
        <f>Tabla24[[#This Row],[MONTO TOTAL      (devengado)]]</f>
        <v>1949999.78</v>
      </c>
      <c r="AM26" s="13">
        <v>0</v>
      </c>
      <c r="AN26" s="13">
        <v>0</v>
      </c>
      <c r="AO26" s="17">
        <f>Tabla24[[#This Row],[MONTO TOTAL      (devengado)]]</f>
        <v>1949999.78</v>
      </c>
      <c r="AP26" s="13">
        <v>0</v>
      </c>
      <c r="AQ26" s="13">
        <v>0</v>
      </c>
      <c r="AR26" s="13">
        <f>Tabla24[[#This Row],[MONTO TOTAL        (ejercido)]]</f>
        <v>1949999.78</v>
      </c>
      <c r="AS26" s="13">
        <v>0</v>
      </c>
      <c r="AT26" s="13">
        <v>0</v>
      </c>
      <c r="AU26" s="13">
        <f>Tabla24[[#This Row],[MONTO TOTAL        (ejercido)]]</f>
        <v>1949999.78</v>
      </c>
      <c r="AV26" s="13">
        <v>0</v>
      </c>
      <c r="AW26" s="13">
        <v>0</v>
      </c>
      <c r="AX26" s="13">
        <f>Tabla24[[#This Row],[MONTO TOTAL         (pagado)]]</f>
        <v>1949999.78</v>
      </c>
      <c r="AY26" s="13">
        <f>Tabla24[[#This Row],[INGRESOS DE FUENTE LOCAL       (comprometido)]]</f>
        <v>0</v>
      </c>
      <c r="AZ26" s="13">
        <f>Tabla24[[#This Row],[PARTICIPACIONES (comprometido)]]</f>
        <v>0</v>
      </c>
      <c r="BA26" s="13"/>
      <c r="BB26" s="13">
        <f>Tabla24[[#This Row],[APORTACIONES (comprometido)]]-Tabla24[[#This Row],[MONTO TOTAL         (pagado)]]</f>
        <v>0</v>
      </c>
      <c r="BC26" s="13">
        <f>Tabla24[[#This Row],[RECURSOS ESTATALES (comprometido)]]</f>
        <v>0</v>
      </c>
      <c r="BD26" s="13"/>
      <c r="BE26" s="13">
        <f>Tabla35[[#This Row],[MONTO TOTAL       (por ejercer)]]</f>
        <v>0</v>
      </c>
      <c r="BF26" s="39">
        <v>0</v>
      </c>
      <c r="BG26" s="39">
        <v>0</v>
      </c>
    </row>
    <row r="27" spans="1:59" ht="116.25" customHeight="1" x14ac:dyDescent="0.25">
      <c r="A27" s="33" t="s">
        <v>150</v>
      </c>
      <c r="B27" s="33" t="s">
        <v>151</v>
      </c>
      <c r="C27" s="34" t="s">
        <v>72</v>
      </c>
      <c r="D27" s="34" t="s">
        <v>86</v>
      </c>
      <c r="E27" s="34" t="s">
        <v>74</v>
      </c>
      <c r="F27" s="34" t="s">
        <v>75</v>
      </c>
      <c r="G27" s="34" t="s">
        <v>152</v>
      </c>
      <c r="H27" s="33" t="s">
        <v>153</v>
      </c>
      <c r="I27" s="33" t="s">
        <v>78</v>
      </c>
      <c r="J27" s="33" t="s">
        <v>79</v>
      </c>
      <c r="K27" s="35" t="s">
        <v>139</v>
      </c>
      <c r="L27" s="36" t="s">
        <v>80</v>
      </c>
      <c r="M27" s="37" t="s">
        <v>140</v>
      </c>
      <c r="N27" s="36" t="s">
        <v>82</v>
      </c>
      <c r="O27" s="33" t="s">
        <v>83</v>
      </c>
      <c r="P27" s="38">
        <v>1700000</v>
      </c>
      <c r="Q27" s="39">
        <v>0</v>
      </c>
      <c r="R27" s="39">
        <v>0</v>
      </c>
      <c r="S27" s="38">
        <v>1700000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17">
        <v>1699999.64</v>
      </c>
      <c r="AD27" s="39">
        <v>0</v>
      </c>
      <c r="AE27" s="39">
        <v>0</v>
      </c>
      <c r="AF27" s="39">
        <f>Tabla24[[#This Row],[MONTO TOTAL (comprometido)]]</f>
        <v>1699999.64</v>
      </c>
      <c r="AG27" s="39">
        <v>0</v>
      </c>
      <c r="AH27" s="39">
        <v>0</v>
      </c>
      <c r="AI27" s="39">
        <f>Tabla24[[#This Row],[MONTO TOTAL (comprometido)]]</f>
        <v>1699999.64</v>
      </c>
      <c r="AJ27" s="39">
        <v>0</v>
      </c>
      <c r="AK27" s="39">
        <v>0</v>
      </c>
      <c r="AL27" s="13">
        <f>Tabla24[[#This Row],[MONTO TOTAL      (devengado)]]</f>
        <v>1699999.64</v>
      </c>
      <c r="AM27" s="13">
        <v>0</v>
      </c>
      <c r="AN27" s="13">
        <v>0</v>
      </c>
      <c r="AO27" s="17">
        <f>Tabla24[[#This Row],[MONTO TOTAL      (devengado)]]</f>
        <v>1699999.64</v>
      </c>
      <c r="AP27" s="13">
        <v>0</v>
      </c>
      <c r="AQ27" s="13">
        <v>0</v>
      </c>
      <c r="AR27" s="13">
        <f>Tabla24[[#This Row],[MONTO TOTAL        (ejercido)]]</f>
        <v>1699999.64</v>
      </c>
      <c r="AS27" s="13">
        <v>0</v>
      </c>
      <c r="AT27" s="13">
        <v>0</v>
      </c>
      <c r="AU27" s="13">
        <f>Tabla24[[#This Row],[MONTO TOTAL        (ejercido)]]</f>
        <v>1699999.64</v>
      </c>
      <c r="AV27" s="13">
        <v>0</v>
      </c>
      <c r="AW27" s="13">
        <v>0</v>
      </c>
      <c r="AX27" s="13">
        <f>Tabla24[[#This Row],[MONTO TOTAL         (pagado)]]</f>
        <v>1699999.64</v>
      </c>
      <c r="AY27" s="13">
        <f>Tabla24[[#This Row],[INGRESOS DE FUENTE LOCAL       (comprometido)]]</f>
        <v>0</v>
      </c>
      <c r="AZ27" s="13">
        <f>Tabla24[[#This Row],[PARTICIPACIONES (comprometido)]]</f>
        <v>0</v>
      </c>
      <c r="BA27" s="13"/>
      <c r="BB27" s="13">
        <f>Tabla24[[#This Row],[APORTACIONES (comprometido)]]-Tabla24[[#This Row],[MONTO TOTAL         (pagado)]]</f>
        <v>0</v>
      </c>
      <c r="BC27" s="13">
        <f>Tabla24[[#This Row],[RECURSOS ESTATALES (comprometido)]]</f>
        <v>0</v>
      </c>
      <c r="BD27" s="13"/>
      <c r="BE27" s="13">
        <f>Tabla35[[#This Row],[MONTO TOTAL       (por ejercer)]]</f>
        <v>0</v>
      </c>
      <c r="BF27" s="39">
        <v>0</v>
      </c>
      <c r="BG27" s="39">
        <v>0</v>
      </c>
    </row>
    <row r="28" spans="1:59" ht="117" customHeight="1" x14ac:dyDescent="0.25">
      <c r="A28" s="33" t="s">
        <v>154</v>
      </c>
      <c r="B28" s="33" t="s">
        <v>155</v>
      </c>
      <c r="C28" s="34" t="s">
        <v>72</v>
      </c>
      <c r="D28" s="34" t="s">
        <v>156</v>
      </c>
      <c r="E28" s="34" t="s">
        <v>74</v>
      </c>
      <c r="F28" s="34" t="s">
        <v>75</v>
      </c>
      <c r="G28" s="34" t="s">
        <v>157</v>
      </c>
      <c r="H28" s="33" t="s">
        <v>158</v>
      </c>
      <c r="I28" s="33" t="s">
        <v>78</v>
      </c>
      <c r="J28" s="33" t="s">
        <v>79</v>
      </c>
      <c r="K28" s="35" t="s">
        <v>139</v>
      </c>
      <c r="L28" s="36" t="s">
        <v>80</v>
      </c>
      <c r="M28" s="37" t="s">
        <v>140</v>
      </c>
      <c r="N28" s="36" t="s">
        <v>82</v>
      </c>
      <c r="O28" s="33" t="s">
        <v>83</v>
      </c>
      <c r="P28" s="38">
        <v>1920702</v>
      </c>
      <c r="Q28" s="39">
        <v>0</v>
      </c>
      <c r="R28" s="39">
        <v>0</v>
      </c>
      <c r="S28" s="38">
        <v>1920702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17">
        <v>1920701.54</v>
      </c>
      <c r="AD28" s="39">
        <v>0</v>
      </c>
      <c r="AE28" s="39">
        <v>0</v>
      </c>
      <c r="AF28" s="39">
        <f>Tabla24[[#This Row],[MONTO TOTAL (comprometido)]]</f>
        <v>1920701.54</v>
      </c>
      <c r="AG28" s="39">
        <v>0</v>
      </c>
      <c r="AH28" s="39">
        <v>0</v>
      </c>
      <c r="AI28" s="39">
        <f>Tabla24[[#This Row],[MONTO TOTAL (comprometido)]]</f>
        <v>1920701.54</v>
      </c>
      <c r="AJ28" s="39">
        <v>0</v>
      </c>
      <c r="AK28" s="39">
        <v>0</v>
      </c>
      <c r="AL28" s="13">
        <f>Tabla24[[#This Row],[MONTO TOTAL      (devengado)]]</f>
        <v>1920701.54</v>
      </c>
      <c r="AM28" s="13">
        <v>0</v>
      </c>
      <c r="AN28" s="13">
        <v>0</v>
      </c>
      <c r="AO28" s="17">
        <f>Tabla24[[#This Row],[MONTO TOTAL      (devengado)]]</f>
        <v>1920701.54</v>
      </c>
      <c r="AP28" s="13">
        <v>0</v>
      </c>
      <c r="AQ28" s="13">
        <v>0</v>
      </c>
      <c r="AR28" s="13">
        <f>Tabla24[[#This Row],[MONTO TOTAL        (ejercido)]]</f>
        <v>1920701.54</v>
      </c>
      <c r="AS28" s="13">
        <v>0</v>
      </c>
      <c r="AT28" s="13">
        <v>0</v>
      </c>
      <c r="AU28" s="13">
        <f>Tabla24[[#This Row],[MONTO TOTAL        (ejercido)]]</f>
        <v>1920701.54</v>
      </c>
      <c r="AV28" s="13">
        <v>0</v>
      </c>
      <c r="AW28" s="13">
        <v>0</v>
      </c>
      <c r="AX28" s="13">
        <f>Tabla24[[#This Row],[MONTO TOTAL         (pagado)]]</f>
        <v>1920701.54</v>
      </c>
      <c r="AY28" s="13">
        <f>Tabla24[[#This Row],[INGRESOS DE FUENTE LOCAL       (comprometido)]]</f>
        <v>0</v>
      </c>
      <c r="AZ28" s="13">
        <f>Tabla24[[#This Row],[PARTICIPACIONES (comprometido)]]</f>
        <v>0</v>
      </c>
      <c r="BA28" s="13"/>
      <c r="BB28" s="13">
        <f>Tabla24[[#This Row],[APORTACIONES (comprometido)]]-Tabla24[[#This Row],[MONTO TOTAL         (pagado)]]</f>
        <v>0</v>
      </c>
      <c r="BC28" s="13">
        <f>Tabla24[[#This Row],[RECURSOS ESTATALES (comprometido)]]</f>
        <v>0</v>
      </c>
      <c r="BD28" s="13"/>
      <c r="BE28" s="13">
        <f>Tabla35[[#This Row],[MONTO TOTAL       (por ejercer)]]</f>
        <v>0</v>
      </c>
      <c r="BF28" s="39">
        <v>0</v>
      </c>
      <c r="BG28" s="39">
        <v>0</v>
      </c>
    </row>
    <row r="29" spans="1:59" ht="93.75" customHeight="1" x14ac:dyDescent="0.25">
      <c r="A29" s="33" t="s">
        <v>159</v>
      </c>
      <c r="B29" s="62" t="s">
        <v>160</v>
      </c>
      <c r="C29" s="34" t="s">
        <v>72</v>
      </c>
      <c r="D29" s="34" t="s">
        <v>161</v>
      </c>
      <c r="E29" s="34" t="s">
        <v>74</v>
      </c>
      <c r="F29" s="34" t="s">
        <v>75</v>
      </c>
      <c r="G29" s="63" t="s">
        <v>162</v>
      </c>
      <c r="H29" s="64" t="s">
        <v>153</v>
      </c>
      <c r="I29" s="33" t="s">
        <v>78</v>
      </c>
      <c r="J29" s="33" t="s">
        <v>79</v>
      </c>
      <c r="K29" s="35" t="s">
        <v>163</v>
      </c>
      <c r="L29" s="36" t="s">
        <v>80</v>
      </c>
      <c r="M29" s="37" t="s">
        <v>140</v>
      </c>
      <c r="N29" s="36" t="s">
        <v>82</v>
      </c>
      <c r="O29" s="33" t="s">
        <v>83</v>
      </c>
      <c r="P29" s="65">
        <v>1710000</v>
      </c>
      <c r="Q29" s="39">
        <v>0</v>
      </c>
      <c r="R29" s="39">
        <v>0</v>
      </c>
      <c r="S29" s="65">
        <v>1710000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17">
        <v>1709999.5</v>
      </c>
      <c r="AD29" s="39">
        <v>0</v>
      </c>
      <c r="AE29" s="39">
        <v>0</v>
      </c>
      <c r="AF29" s="39">
        <f>Tabla24[[#This Row],[MONTO TOTAL (comprometido)]]</f>
        <v>1709999.5</v>
      </c>
      <c r="AG29" s="39">
        <v>0</v>
      </c>
      <c r="AH29" s="39">
        <v>0</v>
      </c>
      <c r="AI29" s="39">
        <f>Tabla24[[#This Row],[MONTO TOTAL (comprometido)]]</f>
        <v>1709999.5</v>
      </c>
      <c r="AJ29" s="39">
        <v>0</v>
      </c>
      <c r="AK29" s="39">
        <v>0</v>
      </c>
      <c r="AL29" s="13">
        <f>Tabla24[[#This Row],[MONTO TOTAL      (devengado)]]</f>
        <v>1709999.5</v>
      </c>
      <c r="AM29" s="13">
        <v>0</v>
      </c>
      <c r="AN29" s="13">
        <v>0</v>
      </c>
      <c r="AO29" s="17">
        <f>Tabla24[[#This Row],[MONTO TOTAL      (devengado)]]</f>
        <v>1709999.5</v>
      </c>
      <c r="AP29" s="13">
        <v>0</v>
      </c>
      <c r="AQ29" s="13">
        <v>0</v>
      </c>
      <c r="AR29" s="13">
        <f>Tabla24[[#This Row],[MONTO TOTAL        (ejercido)]]</f>
        <v>1709999.5</v>
      </c>
      <c r="AS29" s="13">
        <v>0</v>
      </c>
      <c r="AT29" s="13">
        <v>0</v>
      </c>
      <c r="AU29" s="13">
        <f>Tabla24[[#This Row],[MONTO TOTAL        (ejercido)]]</f>
        <v>1709999.5</v>
      </c>
      <c r="AV29" s="13">
        <v>0</v>
      </c>
      <c r="AW29" s="13">
        <v>0</v>
      </c>
      <c r="AX29" s="13">
        <f>Tabla24[[#This Row],[MONTO TOTAL         (pagado)]]</f>
        <v>1709999.5</v>
      </c>
      <c r="AY29" s="13">
        <f>Tabla24[[#This Row],[INGRESOS DE FUENTE LOCAL       (comprometido)]]</f>
        <v>0</v>
      </c>
      <c r="AZ29" s="13">
        <f>Tabla24[[#This Row],[PARTICIPACIONES (comprometido)]]</f>
        <v>0</v>
      </c>
      <c r="BA29" s="13"/>
      <c r="BB29" s="13">
        <f>Tabla24[[#This Row],[APORTACIONES (comprometido)]]-Tabla24[[#This Row],[MONTO TOTAL         (pagado)]]</f>
        <v>0</v>
      </c>
      <c r="BC29" s="13">
        <f>Tabla24[[#This Row],[RECURSOS ESTATALES (comprometido)]]</f>
        <v>0</v>
      </c>
      <c r="BD29" s="13"/>
      <c r="BE29" s="13">
        <f>Tabla35[[#This Row],[MONTO TOTAL       (por ejercer)]]</f>
        <v>0</v>
      </c>
      <c r="BF29" s="39">
        <v>0</v>
      </c>
      <c r="BG29" s="39">
        <v>0</v>
      </c>
    </row>
    <row r="30" spans="1:59" ht="189" x14ac:dyDescent="0.25">
      <c r="A30" s="33" t="s">
        <v>164</v>
      </c>
      <c r="B30" s="33" t="s">
        <v>165</v>
      </c>
      <c r="C30" s="34" t="s">
        <v>72</v>
      </c>
      <c r="D30" s="34" t="s">
        <v>95</v>
      </c>
      <c r="E30" s="34" t="s">
        <v>74</v>
      </c>
      <c r="F30" s="34" t="s">
        <v>75</v>
      </c>
      <c r="G30" s="66" t="s">
        <v>166</v>
      </c>
      <c r="H30" s="33" t="s">
        <v>167</v>
      </c>
      <c r="I30" s="33" t="s">
        <v>78</v>
      </c>
      <c r="J30" s="33" t="s">
        <v>79</v>
      </c>
      <c r="K30" s="35" t="s">
        <v>168</v>
      </c>
      <c r="L30" s="36" t="s">
        <v>80</v>
      </c>
      <c r="M30" s="61" t="s">
        <v>140</v>
      </c>
      <c r="N30" s="36" t="s">
        <v>82</v>
      </c>
      <c r="O30" s="33" t="s">
        <v>83</v>
      </c>
      <c r="P30" s="38">
        <v>739341.6</v>
      </c>
      <c r="Q30" s="39">
        <v>0</v>
      </c>
      <c r="R30" s="39">
        <v>0</v>
      </c>
      <c r="S30" s="38">
        <v>739341.6</v>
      </c>
      <c r="T30" s="39">
        <v>0</v>
      </c>
      <c r="U30" s="39">
        <v>0</v>
      </c>
      <c r="V30" s="39">
        <v>0</v>
      </c>
      <c r="W30" s="38"/>
      <c r="X30" s="39">
        <v>0</v>
      </c>
      <c r="Y30" s="39">
        <v>0</v>
      </c>
      <c r="Z30" s="38"/>
      <c r="AA30" s="39">
        <v>0</v>
      </c>
      <c r="AB30" s="39">
        <v>0</v>
      </c>
      <c r="AC30" s="17">
        <f>Tabla24[[#This Row],[MONTO TOTAL (aprobado) ]]</f>
        <v>739341.6</v>
      </c>
      <c r="AD30" s="39">
        <v>0</v>
      </c>
      <c r="AE30" s="39">
        <v>0</v>
      </c>
      <c r="AF30" s="39">
        <f>Tabla24[[#This Row],[APORTACIONES (aprobado)]]</f>
        <v>739341.6</v>
      </c>
      <c r="AG30" s="39">
        <v>0</v>
      </c>
      <c r="AH30" s="39">
        <v>0</v>
      </c>
      <c r="AI30" s="38">
        <v>739341.6</v>
      </c>
      <c r="AJ30" s="39">
        <v>0</v>
      </c>
      <c r="AK30" s="39">
        <v>0</v>
      </c>
      <c r="AL30" s="13">
        <f>Tabla24[[#This Row],[MONTO TOTAL      (devengado)]]</f>
        <v>739341.6</v>
      </c>
      <c r="AM30" s="13">
        <v>0</v>
      </c>
      <c r="AN30" s="13">
        <v>0</v>
      </c>
      <c r="AO30" s="17">
        <f>Tabla24[[#This Row],[MONTO TOTAL      (devengado)]]</f>
        <v>739341.6</v>
      </c>
      <c r="AP30" s="13">
        <v>0</v>
      </c>
      <c r="AQ30" s="13">
        <v>0</v>
      </c>
      <c r="AR30" s="13">
        <f>Tabla24[[#This Row],[MONTO TOTAL        (ejercido)]]</f>
        <v>739341.6</v>
      </c>
      <c r="AS30" s="13">
        <v>0</v>
      </c>
      <c r="AT30" s="13">
        <v>0</v>
      </c>
      <c r="AU30" s="13">
        <f>Tabla24[[#This Row],[MONTO TOTAL        (ejercido)]]</f>
        <v>739341.6</v>
      </c>
      <c r="AV30" s="13">
        <v>0</v>
      </c>
      <c r="AW30" s="13">
        <v>0</v>
      </c>
      <c r="AX30" s="13">
        <f>Tabla24[[#This Row],[MONTO TOTAL         (pagado)]]</f>
        <v>739341.6</v>
      </c>
      <c r="AY30" s="13">
        <f>Tabla24[[#This Row],[INGRESOS DE FUENTE LOCAL       (comprometido)]]</f>
        <v>0</v>
      </c>
      <c r="AZ30" s="13">
        <f>Tabla24[[#This Row],[PARTICIPACIONES (comprometido)]]</f>
        <v>0</v>
      </c>
      <c r="BA30" s="13"/>
      <c r="BB30" s="13">
        <f>Tabla24[[#This Row],[APORTACIONES (comprometido)]]-Tabla24[[#This Row],[MONTO TOTAL         (pagado)]]</f>
        <v>0</v>
      </c>
      <c r="BC30" s="13">
        <f>Tabla24[[#This Row],[RECURSOS ESTATALES (comprometido)]]</f>
        <v>0</v>
      </c>
      <c r="BD30" s="13"/>
      <c r="BE30" s="13">
        <f>Tabla35[[#This Row],[MONTO TOTAL       (por ejercer)]]</f>
        <v>0</v>
      </c>
      <c r="BF30" s="39">
        <v>0</v>
      </c>
      <c r="BG30" s="39">
        <v>0</v>
      </c>
    </row>
    <row r="31" spans="1:59" ht="94.5" customHeight="1" x14ac:dyDescent="0.25">
      <c r="A31" s="67" t="s">
        <v>169</v>
      </c>
      <c r="B31" s="55" t="s">
        <v>170</v>
      </c>
      <c r="C31" s="56" t="s">
        <v>72</v>
      </c>
      <c r="D31" s="56" t="s">
        <v>72</v>
      </c>
      <c r="E31" s="56" t="s">
        <v>74</v>
      </c>
      <c r="F31" s="56" t="s">
        <v>75</v>
      </c>
      <c r="G31" s="68" t="s">
        <v>171</v>
      </c>
      <c r="H31" s="69" t="s">
        <v>172</v>
      </c>
      <c r="I31" s="55" t="s">
        <v>78</v>
      </c>
      <c r="J31" s="55" t="s">
        <v>79</v>
      </c>
      <c r="K31" s="59">
        <v>61404</v>
      </c>
      <c r="L31" s="58" t="s">
        <v>80</v>
      </c>
      <c r="M31" s="59" t="s">
        <v>173</v>
      </c>
      <c r="N31" s="58" t="s">
        <v>82</v>
      </c>
      <c r="O31" s="55" t="s">
        <v>83</v>
      </c>
      <c r="P31" s="60">
        <v>509409.9</v>
      </c>
      <c r="Q31" s="27">
        <v>0</v>
      </c>
      <c r="R31" s="27">
        <v>0</v>
      </c>
      <c r="S31" s="60">
        <v>509409.9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8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f>Tabla24[[#This Row],[MONTO TOTAL      (devengado)]]</f>
        <v>0</v>
      </c>
      <c r="AM31" s="27">
        <v>0</v>
      </c>
      <c r="AN31" s="27">
        <v>0</v>
      </c>
      <c r="AO31" s="28">
        <f>Tabla24[[#This Row],[MONTO TOTAL      (devengado)]]</f>
        <v>0</v>
      </c>
      <c r="AP31" s="27">
        <v>0</v>
      </c>
      <c r="AQ31" s="27">
        <v>0</v>
      </c>
      <c r="AR31" s="27">
        <f>Tabla24[[#This Row],[MONTO TOTAL        (ejercido)]]</f>
        <v>0</v>
      </c>
      <c r="AS31" s="27">
        <v>0</v>
      </c>
      <c r="AT31" s="27">
        <v>0</v>
      </c>
      <c r="AU31" s="27">
        <f>Tabla24[[#This Row],[MONTO TOTAL        (ejercido)]]</f>
        <v>0</v>
      </c>
      <c r="AV31" s="27">
        <v>0</v>
      </c>
      <c r="AW31" s="27">
        <v>0</v>
      </c>
      <c r="AX31" s="27">
        <f>Tabla24[[#This Row],[MONTO TOTAL         (pagado)]]</f>
        <v>0</v>
      </c>
      <c r="AY31" s="27">
        <f>Tabla24[[#This Row],[INGRESOS DE FUENTE LOCAL       (comprometido)]]</f>
        <v>0</v>
      </c>
      <c r="AZ31" s="27">
        <f>Tabla24[[#This Row],[PARTICIPACIONES (comprometido)]]</f>
        <v>0</v>
      </c>
      <c r="BA31" s="27"/>
      <c r="BB31" s="27">
        <f>Tabla24[[#This Row],[APORTACIONES (comprometido)]]-Tabla24[[#This Row],[MONTO TOTAL         (pagado)]]</f>
        <v>0</v>
      </c>
      <c r="BC31" s="27">
        <f>Tabla24[[#This Row],[RECURSOS ESTATALES (comprometido)]]</f>
        <v>0</v>
      </c>
      <c r="BD31" s="27"/>
      <c r="BE31" s="27">
        <f>Tabla35[[#This Row],[MONTO TOTAL       (por ejercer)]]</f>
        <v>0</v>
      </c>
      <c r="BF31" s="27">
        <v>0</v>
      </c>
      <c r="BG31" s="27">
        <v>0</v>
      </c>
    </row>
    <row r="32" spans="1:59" ht="102.75" customHeight="1" x14ac:dyDescent="0.25">
      <c r="A32" s="70" t="s">
        <v>174</v>
      </c>
      <c r="B32" s="8" t="s">
        <v>175</v>
      </c>
      <c r="C32" s="9" t="s">
        <v>72</v>
      </c>
      <c r="D32" s="9" t="s">
        <v>176</v>
      </c>
      <c r="E32" s="9" t="s">
        <v>74</v>
      </c>
      <c r="F32" s="9" t="s">
        <v>75</v>
      </c>
      <c r="G32" s="9" t="s">
        <v>177</v>
      </c>
      <c r="H32" s="8" t="s">
        <v>178</v>
      </c>
      <c r="I32" s="8" t="s">
        <v>78</v>
      </c>
      <c r="J32" s="8" t="s">
        <v>79</v>
      </c>
      <c r="K32" s="10">
        <v>61404</v>
      </c>
      <c r="L32" s="11" t="s">
        <v>80</v>
      </c>
      <c r="M32" s="10" t="s">
        <v>173</v>
      </c>
      <c r="N32" s="11" t="s">
        <v>82</v>
      </c>
      <c r="O32" s="8" t="s">
        <v>83</v>
      </c>
      <c r="P32" s="12">
        <v>186000</v>
      </c>
      <c r="Q32" s="13">
        <v>0</v>
      </c>
      <c r="R32" s="13">
        <v>0</v>
      </c>
      <c r="S32" s="12">
        <v>186000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f>Tabla24[[#This Row],[APORTACIONES (aprobado)]]</f>
        <v>186000</v>
      </c>
      <c r="AD32" s="13">
        <v>0</v>
      </c>
      <c r="AE32" s="13">
        <v>0</v>
      </c>
      <c r="AF32" s="13">
        <f>Tabla24[[#This Row],[APORTACIONES (aprobado)]]</f>
        <v>186000</v>
      </c>
      <c r="AG32" s="13">
        <v>0</v>
      </c>
      <c r="AH32" s="13">
        <v>0</v>
      </c>
      <c r="AI32" s="13">
        <f>Tabla24[[#This Row],[APORTACIONES (aprobado)]]</f>
        <v>186000</v>
      </c>
      <c r="AJ32" s="13">
        <v>0</v>
      </c>
      <c r="AK32" s="13">
        <v>0</v>
      </c>
      <c r="AL32" s="13">
        <f>Tabla24[[#This Row],[MONTO TOTAL      (devengado)]]</f>
        <v>186000</v>
      </c>
      <c r="AM32" s="13">
        <v>0</v>
      </c>
      <c r="AN32" s="13">
        <v>0</v>
      </c>
      <c r="AO32" s="13">
        <f>Tabla24[[#This Row],[MONTO TOTAL      (devengado)]]</f>
        <v>186000</v>
      </c>
      <c r="AP32" s="13">
        <v>0</v>
      </c>
      <c r="AQ32" s="13">
        <v>0</v>
      </c>
      <c r="AR32" s="13">
        <f>Tabla24[[#This Row],[MONTO TOTAL        (ejercido)]]</f>
        <v>186000</v>
      </c>
      <c r="AS32" s="13">
        <v>0</v>
      </c>
      <c r="AT32" s="13">
        <v>0</v>
      </c>
      <c r="AU32" s="13">
        <f>Tabla24[[#This Row],[MONTO TOTAL        (ejercido)]]</f>
        <v>186000</v>
      </c>
      <c r="AV32" s="13">
        <v>0</v>
      </c>
      <c r="AW32" s="13">
        <v>0</v>
      </c>
      <c r="AX32" s="13">
        <f>Tabla24[[#This Row],[MONTO TOTAL         (pagado)]]</f>
        <v>186000</v>
      </c>
      <c r="AY32" s="13">
        <f>Tabla24[[#This Row],[INGRESOS DE FUENTE LOCAL       (comprometido)]]</f>
        <v>0</v>
      </c>
      <c r="AZ32" s="13">
        <f>Tabla24[[#This Row],[PARTICIPACIONES (comprometido)]]</f>
        <v>0</v>
      </c>
      <c r="BA32" s="13"/>
      <c r="BB32" s="13">
        <f>Tabla24[[#This Row],[APORTACIONES (comprometido)]]-Tabla24[[#This Row],[MONTO TOTAL         (pagado)]]</f>
        <v>0</v>
      </c>
      <c r="BC32" s="13">
        <f>Tabla24[[#This Row],[RECURSOS ESTATALES (comprometido)]]</f>
        <v>0</v>
      </c>
      <c r="BD32" s="13"/>
      <c r="BE32" s="13">
        <f>Tabla35[[#This Row],[MONTO TOTAL       (por ejercer)]]</f>
        <v>0</v>
      </c>
      <c r="BF32" s="13">
        <v>0</v>
      </c>
      <c r="BG32" s="13">
        <v>0</v>
      </c>
    </row>
    <row r="33" spans="1:59" ht="100.5" customHeight="1" x14ac:dyDescent="0.25">
      <c r="A33" s="71" t="s">
        <v>179</v>
      </c>
      <c r="B33" s="20" t="s">
        <v>180</v>
      </c>
      <c r="C33" s="21" t="s">
        <v>72</v>
      </c>
      <c r="D33" s="21" t="s">
        <v>86</v>
      </c>
      <c r="E33" s="21" t="s">
        <v>74</v>
      </c>
      <c r="F33" s="21" t="s">
        <v>75</v>
      </c>
      <c r="G33" s="21" t="s">
        <v>181</v>
      </c>
      <c r="H33" s="20" t="s">
        <v>101</v>
      </c>
      <c r="I33" s="20" t="s">
        <v>78</v>
      </c>
      <c r="J33" s="20" t="s">
        <v>79</v>
      </c>
      <c r="K33" s="22">
        <v>61404</v>
      </c>
      <c r="L33" s="23" t="s">
        <v>80</v>
      </c>
      <c r="M33" s="22" t="s">
        <v>173</v>
      </c>
      <c r="N33" s="23" t="s">
        <v>82</v>
      </c>
      <c r="O33" s="20" t="s">
        <v>83</v>
      </c>
      <c r="P33" s="24">
        <v>300000</v>
      </c>
      <c r="Q33" s="25">
        <v>0</v>
      </c>
      <c r="R33" s="25">
        <v>0</v>
      </c>
      <c r="S33" s="24">
        <v>300000</v>
      </c>
      <c r="T33" s="25">
        <v>0</v>
      </c>
      <c r="U33" s="25">
        <v>0</v>
      </c>
      <c r="V33" s="25">
        <v>0</v>
      </c>
      <c r="W33" s="72">
        <v>301298.7</v>
      </c>
      <c r="X33" s="25">
        <v>0</v>
      </c>
      <c r="Y33" s="25">
        <v>0</v>
      </c>
      <c r="Z33" s="72">
        <v>301298.7</v>
      </c>
      <c r="AA33" s="25">
        <v>0</v>
      </c>
      <c r="AB33" s="25">
        <v>0</v>
      </c>
      <c r="AC33" s="72">
        <v>301298.7</v>
      </c>
      <c r="AD33" s="25">
        <v>0</v>
      </c>
      <c r="AE33" s="25">
        <v>0</v>
      </c>
      <c r="AF33" s="25">
        <f>Tabla24[[#This Row],[MONTO TOTAL (comprometido)]]</f>
        <v>301298.7</v>
      </c>
      <c r="AG33" s="25">
        <v>0</v>
      </c>
      <c r="AH33" s="25">
        <v>0</v>
      </c>
      <c r="AI33" s="72">
        <v>301298.7</v>
      </c>
      <c r="AJ33" s="25">
        <v>0</v>
      </c>
      <c r="AK33" s="25">
        <v>0</v>
      </c>
      <c r="AL33" s="27">
        <f>Tabla24[[#This Row],[MONTO TOTAL      (devengado)]]</f>
        <v>301298.7</v>
      </c>
      <c r="AM33" s="27">
        <v>0</v>
      </c>
      <c r="AN33" s="27">
        <v>0</v>
      </c>
      <c r="AO33" s="28">
        <f>Tabla24[[#This Row],[MONTO TOTAL      (devengado)]]</f>
        <v>301298.7</v>
      </c>
      <c r="AP33" s="27">
        <v>0</v>
      </c>
      <c r="AQ33" s="27">
        <v>0</v>
      </c>
      <c r="AR33" s="27">
        <f>Tabla24[[#This Row],[MONTO TOTAL        (ejercido)]]</f>
        <v>301298.7</v>
      </c>
      <c r="AS33" s="27">
        <v>0</v>
      </c>
      <c r="AT33" s="27">
        <v>0</v>
      </c>
      <c r="AU33" s="27">
        <f>Tabla24[[#This Row],[MONTO TOTAL        (ejercido)]]</f>
        <v>301298.7</v>
      </c>
      <c r="AV33" s="27">
        <v>0</v>
      </c>
      <c r="AW33" s="27">
        <v>0</v>
      </c>
      <c r="AX33" s="27">
        <f>Tabla24[[#This Row],[MONTO TOTAL         (pagado)]]</f>
        <v>301298.7</v>
      </c>
      <c r="AY33" s="27">
        <f>Tabla24[[#This Row],[INGRESOS DE FUENTE LOCAL       (comprometido)]]</f>
        <v>0</v>
      </c>
      <c r="AZ33" s="27">
        <f>Tabla24[[#This Row],[PARTICIPACIONES (comprometido)]]</f>
        <v>0</v>
      </c>
      <c r="BA33" s="27"/>
      <c r="BB33" s="27">
        <f>Tabla24[[#This Row],[APORTACIONES (comprometido)]]-Tabla24[[#This Row],[MONTO TOTAL         (pagado)]]</f>
        <v>0</v>
      </c>
      <c r="BC33" s="27">
        <f>Tabla24[[#This Row],[RECURSOS ESTATALES (comprometido)]]</f>
        <v>0</v>
      </c>
      <c r="BD33" s="27"/>
      <c r="BE33" s="27">
        <f>Tabla35[[#This Row],[MONTO TOTAL       (por ejercer)]]</f>
        <v>0</v>
      </c>
      <c r="BF33" s="25">
        <v>0</v>
      </c>
      <c r="BG33" s="25">
        <v>0</v>
      </c>
    </row>
    <row r="34" spans="1:59" ht="104.25" customHeight="1" x14ac:dyDescent="0.25">
      <c r="A34" s="67" t="s">
        <v>182</v>
      </c>
      <c r="B34" s="55" t="s">
        <v>183</v>
      </c>
      <c r="C34" s="56" t="s">
        <v>72</v>
      </c>
      <c r="D34" s="56" t="s">
        <v>184</v>
      </c>
      <c r="E34" s="56" t="s">
        <v>74</v>
      </c>
      <c r="F34" s="56" t="s">
        <v>75</v>
      </c>
      <c r="G34" s="56" t="s">
        <v>185</v>
      </c>
      <c r="H34" s="55" t="s">
        <v>101</v>
      </c>
      <c r="I34" s="55" t="s">
        <v>78</v>
      </c>
      <c r="J34" s="55" t="s">
        <v>79</v>
      </c>
      <c r="K34" s="59">
        <v>61404</v>
      </c>
      <c r="L34" s="58" t="s">
        <v>80</v>
      </c>
      <c r="M34" s="59" t="s">
        <v>173</v>
      </c>
      <c r="N34" s="58" t="s">
        <v>82</v>
      </c>
      <c r="O34" s="55" t="s">
        <v>83</v>
      </c>
      <c r="P34" s="60">
        <v>420000</v>
      </c>
      <c r="Q34" s="27">
        <v>0</v>
      </c>
      <c r="R34" s="27">
        <v>0</v>
      </c>
      <c r="S34" s="60">
        <v>420000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8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f>Tabla24[[#This Row],[MONTO TOTAL      (devengado)]]</f>
        <v>0</v>
      </c>
      <c r="AM34" s="27">
        <v>0</v>
      </c>
      <c r="AN34" s="27">
        <v>0</v>
      </c>
      <c r="AO34" s="28">
        <f>Tabla24[[#This Row],[MONTO TOTAL      (devengado)]]</f>
        <v>0</v>
      </c>
      <c r="AP34" s="27">
        <v>0</v>
      </c>
      <c r="AQ34" s="27">
        <v>0</v>
      </c>
      <c r="AR34" s="27">
        <f>Tabla24[[#This Row],[MONTO TOTAL        (ejercido)]]</f>
        <v>0</v>
      </c>
      <c r="AS34" s="27">
        <v>0</v>
      </c>
      <c r="AT34" s="27">
        <v>0</v>
      </c>
      <c r="AU34" s="27">
        <f>Tabla24[[#This Row],[MONTO TOTAL        (ejercido)]]</f>
        <v>0</v>
      </c>
      <c r="AV34" s="27">
        <v>0</v>
      </c>
      <c r="AW34" s="27">
        <v>0</v>
      </c>
      <c r="AX34" s="27">
        <f>Tabla24[[#This Row],[MONTO TOTAL         (pagado)]]</f>
        <v>0</v>
      </c>
      <c r="AY34" s="27">
        <f>Tabla24[[#This Row],[INGRESOS DE FUENTE LOCAL       (comprometido)]]</f>
        <v>0</v>
      </c>
      <c r="AZ34" s="27">
        <f>Tabla24[[#This Row],[PARTICIPACIONES (comprometido)]]</f>
        <v>0</v>
      </c>
      <c r="BA34" s="27"/>
      <c r="BB34" s="27">
        <f>Tabla24[[#This Row],[APORTACIONES (comprometido)]]-Tabla24[[#This Row],[MONTO TOTAL         (pagado)]]</f>
        <v>0</v>
      </c>
      <c r="BC34" s="27">
        <f>Tabla24[[#This Row],[RECURSOS ESTATALES (comprometido)]]</f>
        <v>0</v>
      </c>
      <c r="BD34" s="27"/>
      <c r="BE34" s="27">
        <f>Tabla35[[#This Row],[MONTO TOTAL       (por ejercer)]]</f>
        <v>0</v>
      </c>
      <c r="BF34" s="27">
        <v>0</v>
      </c>
      <c r="BG34" s="27">
        <v>0</v>
      </c>
    </row>
    <row r="35" spans="1:59" ht="99.75" customHeight="1" x14ac:dyDescent="0.25">
      <c r="A35" s="68" t="s">
        <v>186</v>
      </c>
      <c r="B35" s="55" t="s">
        <v>187</v>
      </c>
      <c r="C35" s="56" t="s">
        <v>72</v>
      </c>
      <c r="D35" s="56" t="s">
        <v>188</v>
      </c>
      <c r="E35" s="56" t="s">
        <v>74</v>
      </c>
      <c r="F35" s="56" t="s">
        <v>75</v>
      </c>
      <c r="G35" s="56" t="s">
        <v>189</v>
      </c>
      <c r="H35" s="55" t="s">
        <v>190</v>
      </c>
      <c r="I35" s="55" t="s">
        <v>78</v>
      </c>
      <c r="J35" s="55" t="s">
        <v>79</v>
      </c>
      <c r="K35" s="59">
        <v>61404</v>
      </c>
      <c r="L35" s="58" t="s">
        <v>80</v>
      </c>
      <c r="M35" s="59" t="s">
        <v>173</v>
      </c>
      <c r="N35" s="58" t="s">
        <v>82</v>
      </c>
      <c r="O35" s="55" t="s">
        <v>83</v>
      </c>
      <c r="P35" s="60">
        <v>480000</v>
      </c>
      <c r="Q35" s="27">
        <v>0</v>
      </c>
      <c r="R35" s="27">
        <v>0</v>
      </c>
      <c r="S35" s="60">
        <v>480000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8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f>Tabla24[[#This Row],[MONTO TOTAL      (devengado)]]</f>
        <v>0</v>
      </c>
      <c r="AM35" s="27">
        <v>0</v>
      </c>
      <c r="AN35" s="27">
        <v>0</v>
      </c>
      <c r="AO35" s="28">
        <f>Tabla24[[#This Row],[MONTO TOTAL      (devengado)]]</f>
        <v>0</v>
      </c>
      <c r="AP35" s="27">
        <v>0</v>
      </c>
      <c r="AQ35" s="27">
        <v>0</v>
      </c>
      <c r="AR35" s="27">
        <f>Tabla24[[#This Row],[MONTO TOTAL        (ejercido)]]</f>
        <v>0</v>
      </c>
      <c r="AS35" s="27">
        <v>0</v>
      </c>
      <c r="AT35" s="27">
        <v>0</v>
      </c>
      <c r="AU35" s="27">
        <f>Tabla24[[#This Row],[MONTO TOTAL        (ejercido)]]</f>
        <v>0</v>
      </c>
      <c r="AV35" s="27">
        <v>0</v>
      </c>
      <c r="AW35" s="27">
        <v>0</v>
      </c>
      <c r="AX35" s="27">
        <f>Tabla24[[#This Row],[MONTO TOTAL         (pagado)]]</f>
        <v>0</v>
      </c>
      <c r="AY35" s="27">
        <f>Tabla24[[#This Row],[INGRESOS DE FUENTE LOCAL       (comprometido)]]</f>
        <v>0</v>
      </c>
      <c r="AZ35" s="27">
        <f>Tabla24[[#This Row],[PARTICIPACIONES (comprometido)]]</f>
        <v>0</v>
      </c>
      <c r="BA35" s="27"/>
      <c r="BB35" s="27">
        <f>Tabla24[[#This Row],[APORTACIONES (comprometido)]]-Tabla24[[#This Row],[MONTO TOTAL         (pagado)]]</f>
        <v>0</v>
      </c>
      <c r="BC35" s="27">
        <f>Tabla24[[#This Row],[RECURSOS ESTATALES (comprometido)]]</f>
        <v>0</v>
      </c>
      <c r="BD35" s="27"/>
      <c r="BE35" s="27">
        <f>Tabla35[[#This Row],[MONTO TOTAL       (por ejercer)]]</f>
        <v>0</v>
      </c>
      <c r="BF35" s="27">
        <v>0</v>
      </c>
      <c r="BG35" s="27">
        <v>0</v>
      </c>
    </row>
    <row r="36" spans="1:59" ht="109.5" customHeight="1" x14ac:dyDescent="0.25">
      <c r="A36" s="54" t="s">
        <v>191</v>
      </c>
      <c r="B36" s="73" t="s">
        <v>192</v>
      </c>
      <c r="C36" s="56" t="s">
        <v>72</v>
      </c>
      <c r="D36" s="56" t="s">
        <v>193</v>
      </c>
      <c r="E36" s="56" t="s">
        <v>74</v>
      </c>
      <c r="F36" s="56" t="s">
        <v>75</v>
      </c>
      <c r="G36" s="56" t="s">
        <v>194</v>
      </c>
      <c r="H36" s="55" t="s">
        <v>195</v>
      </c>
      <c r="I36" s="55" t="s">
        <v>78</v>
      </c>
      <c r="J36" s="55" t="s">
        <v>79</v>
      </c>
      <c r="K36" s="59">
        <v>61502</v>
      </c>
      <c r="L36" s="58" t="s">
        <v>80</v>
      </c>
      <c r="M36" s="59" t="s">
        <v>196</v>
      </c>
      <c r="N36" s="58" t="s">
        <v>82</v>
      </c>
      <c r="O36" s="55" t="s">
        <v>83</v>
      </c>
      <c r="P36" s="60">
        <v>1500000</v>
      </c>
      <c r="Q36" s="27">
        <v>0</v>
      </c>
      <c r="R36" s="27">
        <v>0</v>
      </c>
      <c r="S36" s="60">
        <v>1500000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8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f>Tabla24[[#This Row],[MONTO TOTAL      (devengado)]]</f>
        <v>0</v>
      </c>
      <c r="AM36" s="27">
        <v>0</v>
      </c>
      <c r="AN36" s="27">
        <v>0</v>
      </c>
      <c r="AO36" s="28">
        <f>Tabla24[[#This Row],[MONTO TOTAL      (devengado)]]</f>
        <v>0</v>
      </c>
      <c r="AP36" s="27">
        <v>0</v>
      </c>
      <c r="AQ36" s="27">
        <v>0</v>
      </c>
      <c r="AR36" s="27">
        <f>Tabla24[[#This Row],[MONTO TOTAL        (ejercido)]]</f>
        <v>0</v>
      </c>
      <c r="AS36" s="27">
        <v>0</v>
      </c>
      <c r="AT36" s="27">
        <v>0</v>
      </c>
      <c r="AU36" s="27">
        <f>Tabla24[[#This Row],[MONTO TOTAL        (ejercido)]]</f>
        <v>0</v>
      </c>
      <c r="AV36" s="27">
        <v>0</v>
      </c>
      <c r="AW36" s="27">
        <v>0</v>
      </c>
      <c r="AX36" s="27">
        <f>Tabla24[[#This Row],[MONTO TOTAL         (pagado)]]</f>
        <v>0</v>
      </c>
      <c r="AY36" s="27">
        <f>Tabla24[[#This Row],[INGRESOS DE FUENTE LOCAL       (comprometido)]]</f>
        <v>0</v>
      </c>
      <c r="AZ36" s="27">
        <f>Tabla24[[#This Row],[PARTICIPACIONES (comprometido)]]</f>
        <v>0</v>
      </c>
      <c r="BA36" s="27"/>
      <c r="BB36" s="27">
        <f>Tabla24[[#This Row],[APORTACIONES (comprometido)]]-Tabla24[[#This Row],[MONTO TOTAL         (pagado)]]</f>
        <v>0</v>
      </c>
      <c r="BC36" s="27">
        <f>Tabla24[[#This Row],[RECURSOS ESTATALES (comprometido)]]</f>
        <v>0</v>
      </c>
      <c r="BD36" s="27"/>
      <c r="BE36" s="27">
        <f>Tabla35[[#This Row],[MONTO TOTAL       (por ejercer)]]</f>
        <v>0</v>
      </c>
      <c r="BF36" s="27">
        <v>0</v>
      </c>
      <c r="BG36" s="27">
        <v>0</v>
      </c>
    </row>
    <row r="37" spans="1:59" ht="95.25" customHeight="1" x14ac:dyDescent="0.25">
      <c r="A37" s="74" t="s">
        <v>197</v>
      </c>
      <c r="B37" s="75" t="s">
        <v>198</v>
      </c>
      <c r="C37" s="56" t="s">
        <v>72</v>
      </c>
      <c r="D37" s="56" t="s">
        <v>199</v>
      </c>
      <c r="E37" s="56" t="s">
        <v>74</v>
      </c>
      <c r="F37" s="56" t="s">
        <v>75</v>
      </c>
      <c r="G37" s="56" t="s">
        <v>200</v>
      </c>
      <c r="H37" s="55" t="s">
        <v>190</v>
      </c>
      <c r="I37" s="55" t="s">
        <v>78</v>
      </c>
      <c r="J37" s="55" t="s">
        <v>79</v>
      </c>
      <c r="K37" s="59">
        <v>61605</v>
      </c>
      <c r="L37" s="58" t="s">
        <v>80</v>
      </c>
      <c r="M37" s="59" t="s">
        <v>201</v>
      </c>
      <c r="N37" s="58" t="s">
        <v>82</v>
      </c>
      <c r="O37" s="55" t="s">
        <v>83</v>
      </c>
      <c r="P37" s="60">
        <v>1500000</v>
      </c>
      <c r="Q37" s="27">
        <v>0</v>
      </c>
      <c r="R37" s="27">
        <v>0</v>
      </c>
      <c r="S37" s="60">
        <v>1500000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8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f>Tabla24[[#This Row],[MONTO TOTAL      (devengado)]]</f>
        <v>0</v>
      </c>
      <c r="AM37" s="27">
        <v>0</v>
      </c>
      <c r="AN37" s="27">
        <v>0</v>
      </c>
      <c r="AO37" s="28">
        <f>Tabla24[[#This Row],[MONTO TOTAL      (devengado)]]</f>
        <v>0</v>
      </c>
      <c r="AP37" s="27">
        <v>0</v>
      </c>
      <c r="AQ37" s="27">
        <v>0</v>
      </c>
      <c r="AR37" s="27">
        <f>Tabla24[[#This Row],[MONTO TOTAL        (ejercido)]]</f>
        <v>0</v>
      </c>
      <c r="AS37" s="27">
        <v>0</v>
      </c>
      <c r="AT37" s="27">
        <v>0</v>
      </c>
      <c r="AU37" s="27">
        <f>Tabla24[[#This Row],[MONTO TOTAL        (ejercido)]]</f>
        <v>0</v>
      </c>
      <c r="AV37" s="27">
        <v>0</v>
      </c>
      <c r="AW37" s="27">
        <v>0</v>
      </c>
      <c r="AX37" s="27">
        <f>Tabla24[[#This Row],[MONTO TOTAL         (pagado)]]</f>
        <v>0</v>
      </c>
      <c r="AY37" s="27">
        <f>Tabla24[[#This Row],[INGRESOS DE FUENTE LOCAL       (comprometido)]]</f>
        <v>0</v>
      </c>
      <c r="AZ37" s="27">
        <f>Tabla24[[#This Row],[PARTICIPACIONES (comprometido)]]</f>
        <v>0</v>
      </c>
      <c r="BA37" s="27"/>
      <c r="BB37" s="27">
        <f>Tabla24[[#This Row],[APORTACIONES (comprometido)]]-Tabla24[[#This Row],[MONTO TOTAL         (pagado)]]</f>
        <v>0</v>
      </c>
      <c r="BC37" s="27">
        <f>Tabla24[[#This Row],[RECURSOS ESTATALES (comprometido)]]</f>
        <v>0</v>
      </c>
      <c r="BD37" s="27"/>
      <c r="BE37" s="27">
        <f>Tabla35[[#This Row],[MONTO TOTAL       (por ejercer)]]</f>
        <v>0</v>
      </c>
      <c r="BF37" s="27">
        <v>0</v>
      </c>
      <c r="BG37" s="27">
        <v>0</v>
      </c>
    </row>
    <row r="38" spans="1:59" ht="96.75" customHeight="1" x14ac:dyDescent="0.25">
      <c r="A38" s="32" t="s">
        <v>202</v>
      </c>
      <c r="B38" s="33" t="s">
        <v>203</v>
      </c>
      <c r="C38" s="34" t="s">
        <v>72</v>
      </c>
      <c r="D38" s="34" t="s">
        <v>113</v>
      </c>
      <c r="E38" s="34" t="s">
        <v>105</v>
      </c>
      <c r="F38" s="34" t="s">
        <v>75</v>
      </c>
      <c r="G38" s="34" t="s">
        <v>204</v>
      </c>
      <c r="H38" s="33" t="s">
        <v>190</v>
      </c>
      <c r="I38" s="33" t="s">
        <v>78</v>
      </c>
      <c r="J38" s="33" t="s">
        <v>79</v>
      </c>
      <c r="K38" s="35" t="s">
        <v>205</v>
      </c>
      <c r="L38" s="36" t="s">
        <v>80</v>
      </c>
      <c r="M38" s="37" t="s">
        <v>206</v>
      </c>
      <c r="N38" s="36" t="s">
        <v>82</v>
      </c>
      <c r="O38" s="33" t="s">
        <v>83</v>
      </c>
      <c r="P38" s="40">
        <v>2126733.21</v>
      </c>
      <c r="Q38" s="39">
        <v>0</v>
      </c>
      <c r="R38" s="39">
        <v>0</v>
      </c>
      <c r="S38" s="40">
        <v>2126733.21</v>
      </c>
      <c r="T38" s="39">
        <v>0</v>
      </c>
      <c r="U38" s="39">
        <v>0</v>
      </c>
      <c r="V38" s="39">
        <v>0</v>
      </c>
      <c r="W38" s="40"/>
      <c r="X38" s="39">
        <v>0</v>
      </c>
      <c r="Y38" s="39">
        <v>0</v>
      </c>
      <c r="Z38" s="40"/>
      <c r="AA38" s="39">
        <v>0</v>
      </c>
      <c r="AB38" s="39">
        <v>0</v>
      </c>
      <c r="AC38" s="17">
        <f>Tabla24[[#This Row],[MONTO TOTAL (aprobado) ]]</f>
        <v>2126733.21</v>
      </c>
      <c r="AD38" s="39">
        <v>0</v>
      </c>
      <c r="AE38" s="39">
        <v>0</v>
      </c>
      <c r="AF38" s="39">
        <f>Tabla24[[#This Row],[APORTACIONES (aprobado)]]</f>
        <v>2126733.21</v>
      </c>
      <c r="AG38" s="39">
        <v>0</v>
      </c>
      <c r="AH38" s="39">
        <v>0</v>
      </c>
      <c r="AI38" s="40">
        <v>2126732.6</v>
      </c>
      <c r="AJ38" s="39">
        <v>0</v>
      </c>
      <c r="AK38" s="39">
        <v>0</v>
      </c>
      <c r="AL38" s="13">
        <f>Tabla24[[#This Row],[MONTO TOTAL      (devengado)]]</f>
        <v>2126732.6</v>
      </c>
      <c r="AM38" s="13">
        <v>0</v>
      </c>
      <c r="AN38" s="13">
        <v>0</v>
      </c>
      <c r="AO38" s="17">
        <f>Tabla24[[#This Row],[MONTO TOTAL      (devengado)]]</f>
        <v>2126732.6</v>
      </c>
      <c r="AP38" s="13">
        <v>0</v>
      </c>
      <c r="AQ38" s="13">
        <v>0</v>
      </c>
      <c r="AR38" s="13">
        <f>Tabla24[[#This Row],[MONTO TOTAL        (ejercido)]]</f>
        <v>2126732.6</v>
      </c>
      <c r="AS38" s="13">
        <v>0</v>
      </c>
      <c r="AT38" s="13">
        <v>0</v>
      </c>
      <c r="AU38" s="13">
        <f>Tabla24[[#This Row],[MONTO TOTAL        (ejercido)]]</f>
        <v>2126732.6</v>
      </c>
      <c r="AV38" s="13">
        <v>0</v>
      </c>
      <c r="AW38" s="13">
        <v>0</v>
      </c>
      <c r="AX38" s="13">
        <f>Tabla24[[#This Row],[MONTO TOTAL         (pagado)]]</f>
        <v>2126732.6</v>
      </c>
      <c r="AY38" s="13">
        <f>Tabla24[[#This Row],[INGRESOS DE FUENTE LOCAL       (comprometido)]]</f>
        <v>0</v>
      </c>
      <c r="AZ38" s="13">
        <f>Tabla24[[#This Row],[PARTICIPACIONES (comprometido)]]</f>
        <v>0</v>
      </c>
      <c r="BA38" s="13"/>
      <c r="BB38" s="13">
        <f>Tabla24[[#This Row],[APORTACIONES (comprometido)]]-Tabla24[[#This Row],[MONTO TOTAL         (pagado)]]</f>
        <v>0.60999999986961484</v>
      </c>
      <c r="BC38" s="13">
        <f>Tabla24[[#This Row],[RECURSOS ESTATALES (comprometido)]]</f>
        <v>0</v>
      </c>
      <c r="BD38" s="13"/>
      <c r="BE38" s="13">
        <f>Tabla35[[#This Row],[MONTO TOTAL       (por ejercer)]]</f>
        <v>0.60999999986961484</v>
      </c>
      <c r="BF38" s="39">
        <v>0</v>
      </c>
      <c r="BG38" s="39">
        <v>0</v>
      </c>
    </row>
    <row r="39" spans="1:59" ht="95.25" customHeight="1" x14ac:dyDescent="0.25">
      <c r="A39" s="74" t="s">
        <v>207</v>
      </c>
      <c r="B39" s="75" t="s">
        <v>208</v>
      </c>
      <c r="C39" s="56" t="s">
        <v>72</v>
      </c>
      <c r="D39" s="56" t="s">
        <v>209</v>
      </c>
      <c r="E39" s="56" t="s">
        <v>74</v>
      </c>
      <c r="F39" s="56" t="s">
        <v>75</v>
      </c>
      <c r="G39" s="56" t="s">
        <v>210</v>
      </c>
      <c r="H39" s="55" t="s">
        <v>190</v>
      </c>
      <c r="I39" s="55" t="s">
        <v>78</v>
      </c>
      <c r="J39" s="55" t="s">
        <v>79</v>
      </c>
      <c r="K39" s="59">
        <v>61605</v>
      </c>
      <c r="L39" s="58" t="s">
        <v>80</v>
      </c>
      <c r="M39" s="59" t="s">
        <v>201</v>
      </c>
      <c r="N39" s="58" t="s">
        <v>82</v>
      </c>
      <c r="O39" s="55" t="s">
        <v>83</v>
      </c>
      <c r="P39" s="60">
        <v>1600000</v>
      </c>
      <c r="Q39" s="27">
        <v>0</v>
      </c>
      <c r="R39" s="27">
        <v>0</v>
      </c>
      <c r="S39" s="60">
        <v>1600000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8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f>Tabla24[[#This Row],[MONTO TOTAL      (devengado)]]</f>
        <v>0</v>
      </c>
      <c r="AM39" s="27">
        <v>0</v>
      </c>
      <c r="AN39" s="27">
        <v>0</v>
      </c>
      <c r="AO39" s="28">
        <f>Tabla24[[#This Row],[MONTO TOTAL      (devengado)]]</f>
        <v>0</v>
      </c>
      <c r="AP39" s="27">
        <v>0</v>
      </c>
      <c r="AQ39" s="27">
        <v>0</v>
      </c>
      <c r="AR39" s="27">
        <f>Tabla24[[#This Row],[MONTO TOTAL        (ejercido)]]</f>
        <v>0</v>
      </c>
      <c r="AS39" s="27">
        <v>0</v>
      </c>
      <c r="AT39" s="27">
        <v>0</v>
      </c>
      <c r="AU39" s="27">
        <f>Tabla24[[#This Row],[MONTO TOTAL        (ejercido)]]</f>
        <v>0</v>
      </c>
      <c r="AV39" s="27">
        <v>0</v>
      </c>
      <c r="AW39" s="27">
        <v>0</v>
      </c>
      <c r="AX39" s="27">
        <f>Tabla24[[#This Row],[MONTO TOTAL         (pagado)]]</f>
        <v>0</v>
      </c>
      <c r="AY39" s="27">
        <f>Tabla24[[#This Row],[INGRESOS DE FUENTE LOCAL       (comprometido)]]</f>
        <v>0</v>
      </c>
      <c r="AZ39" s="27">
        <f>Tabla24[[#This Row],[PARTICIPACIONES (comprometido)]]</f>
        <v>0</v>
      </c>
      <c r="BA39" s="27"/>
      <c r="BB39" s="27">
        <f>Tabla24[[#This Row],[APORTACIONES (comprometido)]]-Tabla24[[#This Row],[MONTO TOTAL         (pagado)]]</f>
        <v>0</v>
      </c>
      <c r="BC39" s="27">
        <f>Tabla24[[#This Row],[RECURSOS ESTATALES (comprometido)]]</f>
        <v>0</v>
      </c>
      <c r="BD39" s="27"/>
      <c r="BE39" s="27">
        <f>Tabla35[[#This Row],[MONTO TOTAL       (por ejercer)]]</f>
        <v>0</v>
      </c>
      <c r="BF39" s="27">
        <v>0</v>
      </c>
      <c r="BG39" s="27">
        <v>0</v>
      </c>
    </row>
    <row r="40" spans="1:59" ht="102" customHeight="1" x14ac:dyDescent="0.25">
      <c r="A40" s="74" t="s">
        <v>211</v>
      </c>
      <c r="B40" s="75" t="s">
        <v>212</v>
      </c>
      <c r="C40" s="56" t="s">
        <v>72</v>
      </c>
      <c r="D40" s="56" t="s">
        <v>72</v>
      </c>
      <c r="E40" s="56" t="s">
        <v>74</v>
      </c>
      <c r="F40" s="56" t="s">
        <v>75</v>
      </c>
      <c r="G40" s="56" t="s">
        <v>213</v>
      </c>
      <c r="H40" s="55" t="s">
        <v>214</v>
      </c>
      <c r="I40" s="55" t="s">
        <v>78</v>
      </c>
      <c r="J40" s="55" t="s">
        <v>79</v>
      </c>
      <c r="K40" s="59">
        <v>61605</v>
      </c>
      <c r="L40" s="58" t="s">
        <v>80</v>
      </c>
      <c r="M40" s="59" t="s">
        <v>201</v>
      </c>
      <c r="N40" s="58" t="s">
        <v>82</v>
      </c>
      <c r="O40" s="55" t="s">
        <v>83</v>
      </c>
      <c r="P40" s="60">
        <v>2980961.87</v>
      </c>
      <c r="Q40" s="27">
        <v>0</v>
      </c>
      <c r="R40" s="27">
        <v>0</v>
      </c>
      <c r="S40" s="60">
        <v>2980961.87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8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f>Tabla24[[#This Row],[MONTO TOTAL      (devengado)]]</f>
        <v>0</v>
      </c>
      <c r="AM40" s="27">
        <v>0</v>
      </c>
      <c r="AN40" s="27">
        <v>0</v>
      </c>
      <c r="AO40" s="28">
        <f>Tabla24[[#This Row],[MONTO TOTAL      (devengado)]]</f>
        <v>0</v>
      </c>
      <c r="AP40" s="27">
        <v>0</v>
      </c>
      <c r="AQ40" s="27">
        <v>0</v>
      </c>
      <c r="AR40" s="27">
        <f>Tabla24[[#This Row],[MONTO TOTAL        (ejercido)]]</f>
        <v>0</v>
      </c>
      <c r="AS40" s="27">
        <v>0</v>
      </c>
      <c r="AT40" s="27">
        <v>0</v>
      </c>
      <c r="AU40" s="27">
        <f>Tabla24[[#This Row],[MONTO TOTAL        (ejercido)]]</f>
        <v>0</v>
      </c>
      <c r="AV40" s="27">
        <v>0</v>
      </c>
      <c r="AW40" s="27">
        <v>0</v>
      </c>
      <c r="AX40" s="27">
        <f>Tabla24[[#This Row],[MONTO TOTAL         (pagado)]]</f>
        <v>0</v>
      </c>
      <c r="AY40" s="27">
        <f>Tabla24[[#This Row],[INGRESOS DE FUENTE LOCAL       (comprometido)]]</f>
        <v>0</v>
      </c>
      <c r="AZ40" s="27">
        <f>Tabla24[[#This Row],[PARTICIPACIONES (comprometido)]]</f>
        <v>0</v>
      </c>
      <c r="BA40" s="27"/>
      <c r="BB40" s="27">
        <f>Tabla24[[#This Row],[APORTACIONES (comprometido)]]-Tabla24[[#This Row],[MONTO TOTAL         (pagado)]]</f>
        <v>0</v>
      </c>
      <c r="BC40" s="27">
        <f>Tabla24[[#This Row],[RECURSOS ESTATALES (comprometido)]]</f>
        <v>0</v>
      </c>
      <c r="BD40" s="27"/>
      <c r="BE40" s="27">
        <f>Tabla35[[#This Row],[MONTO TOTAL       (por ejercer)]]</f>
        <v>0</v>
      </c>
      <c r="BF40" s="27">
        <v>0</v>
      </c>
      <c r="BG40" s="27">
        <v>0</v>
      </c>
    </row>
    <row r="41" spans="1:59" ht="97.5" customHeight="1" x14ac:dyDescent="0.25">
      <c r="A41" s="76" t="s">
        <v>215</v>
      </c>
      <c r="B41" s="77" t="s">
        <v>216</v>
      </c>
      <c r="C41" s="9" t="s">
        <v>72</v>
      </c>
      <c r="D41" s="9" t="s">
        <v>217</v>
      </c>
      <c r="E41" s="9" t="s">
        <v>74</v>
      </c>
      <c r="F41" s="9" t="s">
        <v>75</v>
      </c>
      <c r="G41" s="9" t="s">
        <v>218</v>
      </c>
      <c r="H41" s="8" t="s">
        <v>119</v>
      </c>
      <c r="I41" s="8" t="s">
        <v>78</v>
      </c>
      <c r="J41" s="8" t="s">
        <v>79</v>
      </c>
      <c r="K41" s="10">
        <v>61605</v>
      </c>
      <c r="L41" s="11" t="s">
        <v>80</v>
      </c>
      <c r="M41" s="10" t="s">
        <v>201</v>
      </c>
      <c r="N41" s="11" t="s">
        <v>82</v>
      </c>
      <c r="O41" s="8" t="s">
        <v>83</v>
      </c>
      <c r="P41" s="12">
        <v>1515404</v>
      </c>
      <c r="Q41" s="13">
        <v>0</v>
      </c>
      <c r="R41" s="13">
        <v>0</v>
      </c>
      <c r="S41" s="12">
        <v>1515404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7">
        <v>1819904</v>
      </c>
      <c r="AD41" s="13">
        <v>0</v>
      </c>
      <c r="AE41" s="13">
        <v>0</v>
      </c>
      <c r="AF41" s="13">
        <f>Tabla24[[#This Row],[MONTO TOTAL (comprometido)]]</f>
        <v>1819904</v>
      </c>
      <c r="AG41" s="13">
        <v>0</v>
      </c>
      <c r="AH41" s="13">
        <v>0</v>
      </c>
      <c r="AI41" s="13">
        <f>Tabla24[[#This Row],[MONTO TOTAL (comprometido)]]</f>
        <v>1819904</v>
      </c>
      <c r="AJ41" s="13">
        <v>0</v>
      </c>
      <c r="AK41" s="13">
        <v>0</v>
      </c>
      <c r="AL41" s="13">
        <f>Tabla24[[#This Row],[MONTO TOTAL      (devengado)]]</f>
        <v>1819904</v>
      </c>
      <c r="AM41" s="13">
        <v>0</v>
      </c>
      <c r="AN41" s="13">
        <v>0</v>
      </c>
      <c r="AO41" s="17">
        <f>Tabla24[[#This Row],[MONTO TOTAL      (devengado)]]</f>
        <v>1819904</v>
      </c>
      <c r="AP41" s="13">
        <v>0</v>
      </c>
      <c r="AQ41" s="13">
        <v>0</v>
      </c>
      <c r="AR41" s="13">
        <f>Tabla24[[#This Row],[MONTO TOTAL        (ejercido)]]</f>
        <v>1819904</v>
      </c>
      <c r="AS41" s="13">
        <v>0</v>
      </c>
      <c r="AT41" s="13">
        <v>0</v>
      </c>
      <c r="AU41" s="13">
        <f>Tabla24[[#This Row],[MONTO TOTAL        (ejercido)]]</f>
        <v>1819904</v>
      </c>
      <c r="AV41" s="13">
        <v>0</v>
      </c>
      <c r="AW41" s="13">
        <v>0</v>
      </c>
      <c r="AX41" s="13">
        <f>Tabla24[[#This Row],[MONTO TOTAL         (pagado)]]</f>
        <v>1819904</v>
      </c>
      <c r="AY41" s="13">
        <f>Tabla24[[#This Row],[INGRESOS DE FUENTE LOCAL       (comprometido)]]</f>
        <v>0</v>
      </c>
      <c r="AZ41" s="13">
        <f>Tabla24[[#This Row],[PARTICIPACIONES (comprometido)]]</f>
        <v>0</v>
      </c>
      <c r="BA41" s="13"/>
      <c r="BB41" s="13">
        <f>Tabla24[[#This Row],[APORTACIONES (comprometido)]]-Tabla24[[#This Row],[MONTO TOTAL         (pagado)]]</f>
        <v>0</v>
      </c>
      <c r="BC41" s="13">
        <f>Tabla24[[#This Row],[RECURSOS ESTATALES (comprometido)]]</f>
        <v>0</v>
      </c>
      <c r="BD41" s="13"/>
      <c r="BE41" s="13">
        <f>Tabla35[[#This Row],[MONTO TOTAL       (por ejercer)]]</f>
        <v>0</v>
      </c>
      <c r="BF41" s="13">
        <v>0</v>
      </c>
      <c r="BG41" s="13">
        <v>0</v>
      </c>
    </row>
    <row r="42" spans="1:59" x14ac:dyDescent="0.25">
      <c r="A42" s="76"/>
      <c r="B42" s="77"/>
      <c r="C42" s="9"/>
      <c r="D42" s="9"/>
      <c r="E42" s="9"/>
      <c r="F42" s="9"/>
      <c r="G42" s="9"/>
      <c r="H42" s="8"/>
      <c r="I42" s="8"/>
      <c r="J42" s="8"/>
      <c r="K42" s="10"/>
      <c r="L42" s="11"/>
      <c r="M42" s="16"/>
      <c r="N42" s="11"/>
      <c r="O42" s="8"/>
      <c r="P42" s="12"/>
      <c r="Q42" s="13"/>
      <c r="R42" s="13"/>
      <c r="S42" s="12"/>
      <c r="T42" s="13"/>
      <c r="U42" s="13"/>
      <c r="V42" s="13"/>
      <c r="W42" s="13"/>
      <c r="X42" s="13"/>
      <c r="Y42" s="13"/>
      <c r="Z42" s="13"/>
      <c r="AA42" s="13"/>
      <c r="AB42" s="13"/>
      <c r="AC42" s="17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7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</row>
    <row r="43" spans="1:59" ht="102.75" customHeight="1" x14ac:dyDescent="0.25">
      <c r="A43" s="54" t="s">
        <v>219</v>
      </c>
      <c r="B43" s="55" t="s">
        <v>220</v>
      </c>
      <c r="C43" s="56" t="s">
        <v>72</v>
      </c>
      <c r="D43" s="56" t="s">
        <v>113</v>
      </c>
      <c r="E43" s="56" t="s">
        <v>74</v>
      </c>
      <c r="F43" s="56" t="s">
        <v>75</v>
      </c>
      <c r="G43" s="56" t="s">
        <v>221</v>
      </c>
      <c r="H43" s="55" t="s">
        <v>172</v>
      </c>
      <c r="I43" s="55" t="s">
        <v>78</v>
      </c>
      <c r="J43" s="55" t="s">
        <v>79</v>
      </c>
      <c r="K43" s="59">
        <v>61605</v>
      </c>
      <c r="L43" s="58" t="s">
        <v>80</v>
      </c>
      <c r="M43" s="59" t="s">
        <v>201</v>
      </c>
      <c r="N43" s="58" t="s">
        <v>82</v>
      </c>
      <c r="O43" s="55" t="s">
        <v>83</v>
      </c>
      <c r="P43" s="60">
        <v>2959740</v>
      </c>
      <c r="Q43" s="27">
        <v>0</v>
      </c>
      <c r="R43" s="27">
        <v>0</v>
      </c>
      <c r="S43" s="60">
        <v>2959740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8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f>Tabla24[[#This Row],[MONTO TOTAL      (devengado)]]</f>
        <v>0</v>
      </c>
      <c r="AM43" s="27">
        <v>0</v>
      </c>
      <c r="AN43" s="27">
        <v>0</v>
      </c>
      <c r="AO43" s="28">
        <f>Tabla24[[#This Row],[MONTO TOTAL      (devengado)]]</f>
        <v>0</v>
      </c>
      <c r="AP43" s="27">
        <v>0</v>
      </c>
      <c r="AQ43" s="27">
        <v>0</v>
      </c>
      <c r="AR43" s="27">
        <f>Tabla24[[#This Row],[MONTO TOTAL        (ejercido)]]</f>
        <v>0</v>
      </c>
      <c r="AS43" s="27">
        <v>0</v>
      </c>
      <c r="AT43" s="27">
        <v>0</v>
      </c>
      <c r="AU43" s="27">
        <f>Tabla24[[#This Row],[MONTO TOTAL        (ejercido)]]</f>
        <v>0</v>
      </c>
      <c r="AV43" s="27">
        <v>0</v>
      </c>
      <c r="AW43" s="27">
        <v>0</v>
      </c>
      <c r="AX43" s="27">
        <f>Tabla24[[#This Row],[MONTO TOTAL         (pagado)]]</f>
        <v>0</v>
      </c>
      <c r="AY43" s="27">
        <f>Tabla24[[#This Row],[INGRESOS DE FUENTE LOCAL       (comprometido)]]</f>
        <v>0</v>
      </c>
      <c r="AZ43" s="27">
        <f>Tabla24[[#This Row],[PARTICIPACIONES (comprometido)]]</f>
        <v>0</v>
      </c>
      <c r="BA43" s="27"/>
      <c r="BB43" s="27">
        <f>Tabla24[[#This Row],[APORTACIONES (comprometido)]]-Tabla24[[#This Row],[MONTO TOTAL         (pagado)]]</f>
        <v>0</v>
      </c>
      <c r="BC43" s="27">
        <f>Tabla24[[#This Row],[RECURSOS ESTATALES (comprometido)]]</f>
        <v>0</v>
      </c>
      <c r="BD43" s="27"/>
      <c r="BE43" s="27">
        <f>Tabla35[[#This Row],[MONTO TOTAL       (por ejercer)]]</f>
        <v>0</v>
      </c>
      <c r="BF43" s="27">
        <v>0</v>
      </c>
      <c r="BG43" s="27">
        <v>0</v>
      </c>
    </row>
    <row r="44" spans="1:59" ht="103.5" customHeight="1" x14ac:dyDescent="0.25">
      <c r="A44" s="33" t="s">
        <v>222</v>
      </c>
      <c r="B44" s="33" t="s">
        <v>223</v>
      </c>
      <c r="C44" s="34" t="s">
        <v>72</v>
      </c>
      <c r="D44" s="34" t="s">
        <v>104</v>
      </c>
      <c r="E44" s="34" t="s">
        <v>126</v>
      </c>
      <c r="F44" s="34" t="s">
        <v>75</v>
      </c>
      <c r="G44" s="34" t="s">
        <v>224</v>
      </c>
      <c r="H44" s="33" t="s">
        <v>77</v>
      </c>
      <c r="I44" s="33" t="s">
        <v>78</v>
      </c>
      <c r="J44" s="33" t="s">
        <v>79</v>
      </c>
      <c r="K44" s="43" t="s">
        <v>205</v>
      </c>
      <c r="L44" s="36" t="s">
        <v>80</v>
      </c>
      <c r="M44" s="37" t="s">
        <v>206</v>
      </c>
      <c r="N44" s="36" t="s">
        <v>82</v>
      </c>
      <c r="O44" s="33" t="s">
        <v>110</v>
      </c>
      <c r="P44" s="38">
        <v>4985424.53</v>
      </c>
      <c r="Q44" s="39">
        <v>0</v>
      </c>
      <c r="R44" s="39">
        <v>0</v>
      </c>
      <c r="S44" s="38">
        <v>4985424.53</v>
      </c>
      <c r="T44" s="39">
        <v>0</v>
      </c>
      <c r="U44" s="39">
        <v>0</v>
      </c>
      <c r="V44" s="39">
        <v>0</v>
      </c>
      <c r="W44" s="40"/>
      <c r="X44" s="39">
        <v>0</v>
      </c>
      <c r="Y44" s="39">
        <v>0</v>
      </c>
      <c r="Z44" s="40"/>
      <c r="AA44" s="39">
        <v>0</v>
      </c>
      <c r="AB44" s="39">
        <v>0</v>
      </c>
      <c r="AC44" s="17">
        <v>4985424.6399999997</v>
      </c>
      <c r="AD44" s="39">
        <v>0</v>
      </c>
      <c r="AE44" s="39">
        <v>0</v>
      </c>
      <c r="AF44" s="39">
        <f>Tabla24[[#This Row],[APORTACIONES (aprobado)]]</f>
        <v>4985424.53</v>
      </c>
      <c r="AG44" s="39">
        <v>0</v>
      </c>
      <c r="AH44" s="39">
        <v>0</v>
      </c>
      <c r="AI44" s="39">
        <f>Tabla24[[#This Row],[APORTACIONES (aprobado)]]</f>
        <v>4985424.53</v>
      </c>
      <c r="AJ44" s="39">
        <v>0</v>
      </c>
      <c r="AK44" s="39">
        <v>0</v>
      </c>
      <c r="AL44" s="13">
        <f>Tabla24[[#This Row],[MONTO TOTAL      (devengado)]]</f>
        <v>4985424.53</v>
      </c>
      <c r="AM44" s="13">
        <v>0</v>
      </c>
      <c r="AN44" s="13">
        <v>0</v>
      </c>
      <c r="AO44" s="17">
        <f>Tabla24[[#This Row],[MONTO TOTAL      (devengado)]]</f>
        <v>4985424.53</v>
      </c>
      <c r="AP44" s="13">
        <v>0</v>
      </c>
      <c r="AQ44" s="13">
        <v>0</v>
      </c>
      <c r="AR44" s="13">
        <f>Tabla24[[#This Row],[MONTO TOTAL        (ejercido)]]</f>
        <v>4985424.53</v>
      </c>
      <c r="AS44" s="13">
        <v>0</v>
      </c>
      <c r="AT44" s="13">
        <v>0</v>
      </c>
      <c r="AU44" s="13">
        <f>Tabla24[[#This Row],[MONTO TOTAL        (ejercido)]]</f>
        <v>4985424.53</v>
      </c>
      <c r="AV44" s="13">
        <v>0</v>
      </c>
      <c r="AW44" s="13">
        <v>0</v>
      </c>
      <c r="AX44" s="13">
        <f>Tabla24[[#This Row],[MONTO TOTAL         (pagado)]]</f>
        <v>4985424.53</v>
      </c>
      <c r="AY44" s="13">
        <f>Tabla24[[#This Row],[INGRESOS DE FUENTE LOCAL       (comprometido)]]</f>
        <v>0</v>
      </c>
      <c r="AZ44" s="13">
        <f>Tabla24[[#This Row],[PARTICIPACIONES (comprometido)]]</f>
        <v>0</v>
      </c>
      <c r="BA44" s="13"/>
      <c r="BB44" s="13">
        <f>Tabla24[[#This Row],[APORTACIONES (comprometido)]]-Tabla24[[#This Row],[MONTO TOTAL         (pagado)]]</f>
        <v>0</v>
      </c>
      <c r="BC44" s="13">
        <f>Tabla24[[#This Row],[RECURSOS ESTATALES (comprometido)]]</f>
        <v>0</v>
      </c>
      <c r="BD44" s="13"/>
      <c r="BE44" s="13">
        <f>Tabla35[[#This Row],[MONTO TOTAL       (por ejercer)]]</f>
        <v>0</v>
      </c>
      <c r="BF44" s="39">
        <v>0</v>
      </c>
      <c r="BG44" s="39">
        <v>0</v>
      </c>
    </row>
    <row r="45" spans="1:59" x14ac:dyDescent="0.25">
      <c r="A45" s="45"/>
      <c r="B45" s="46"/>
      <c r="C45" s="47"/>
      <c r="D45" s="47"/>
      <c r="E45" s="47"/>
      <c r="F45" s="47"/>
      <c r="G45" s="47"/>
      <c r="H45" s="48"/>
      <c r="I45" s="48"/>
      <c r="J45" s="48"/>
      <c r="K45" s="49"/>
      <c r="L45" s="50"/>
      <c r="M45" s="49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17"/>
      <c r="AD45" s="51"/>
      <c r="AE45" s="51"/>
      <c r="AF45" s="52"/>
      <c r="AG45" s="51"/>
      <c r="AH45" s="51"/>
      <c r="AI45" s="51"/>
      <c r="AJ45" s="51"/>
      <c r="AK45" s="51"/>
      <c r="AL45" s="51"/>
      <c r="AM45" s="51"/>
      <c r="AN45" s="51"/>
      <c r="AO45" s="78"/>
      <c r="AP45" s="51"/>
      <c r="AQ45" s="51"/>
      <c r="AR45" s="51"/>
      <c r="AS45" s="51"/>
      <c r="AT45" s="51"/>
      <c r="AU45" s="51"/>
      <c r="AV45" s="79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</row>
    <row r="46" spans="1:59" ht="108" customHeight="1" x14ac:dyDescent="0.25">
      <c r="A46" s="76" t="s">
        <v>225</v>
      </c>
      <c r="B46" s="77" t="s">
        <v>226</v>
      </c>
      <c r="C46" s="9" t="s">
        <v>72</v>
      </c>
      <c r="D46" s="9" t="s">
        <v>227</v>
      </c>
      <c r="E46" s="9" t="s">
        <v>74</v>
      </c>
      <c r="F46" s="9" t="s">
        <v>75</v>
      </c>
      <c r="G46" s="9" t="s">
        <v>228</v>
      </c>
      <c r="H46" s="8" t="s">
        <v>229</v>
      </c>
      <c r="I46" s="8" t="s">
        <v>78</v>
      </c>
      <c r="J46" s="8" t="s">
        <v>79</v>
      </c>
      <c r="K46" s="10">
        <v>61201</v>
      </c>
      <c r="L46" s="11" t="s">
        <v>80</v>
      </c>
      <c r="M46" s="10" t="s">
        <v>230</v>
      </c>
      <c r="N46" s="11" t="s">
        <v>82</v>
      </c>
      <c r="O46" s="8" t="s">
        <v>83</v>
      </c>
      <c r="P46" s="12">
        <v>95409.9</v>
      </c>
      <c r="Q46" s="13">
        <v>0</v>
      </c>
      <c r="R46" s="13">
        <v>0</v>
      </c>
      <c r="S46" s="12">
        <v>95409.9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7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7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</row>
    <row r="47" spans="1:59" ht="101.25" customHeight="1" x14ac:dyDescent="0.25">
      <c r="A47" s="76" t="s">
        <v>231</v>
      </c>
      <c r="B47" s="77" t="s">
        <v>232</v>
      </c>
      <c r="C47" s="9" t="s">
        <v>72</v>
      </c>
      <c r="D47" s="9" t="s">
        <v>227</v>
      </c>
      <c r="E47" s="9" t="s">
        <v>74</v>
      </c>
      <c r="F47" s="9" t="s">
        <v>75</v>
      </c>
      <c r="G47" s="9" t="s">
        <v>233</v>
      </c>
      <c r="H47" s="8" t="s">
        <v>78</v>
      </c>
      <c r="I47" s="8" t="s">
        <v>78</v>
      </c>
      <c r="J47" s="8" t="s">
        <v>79</v>
      </c>
      <c r="K47" s="10">
        <v>61204</v>
      </c>
      <c r="L47" s="11" t="s">
        <v>80</v>
      </c>
      <c r="M47" s="16" t="s">
        <v>234</v>
      </c>
      <c r="N47" s="11" t="s">
        <v>82</v>
      </c>
      <c r="O47" s="8" t="s">
        <v>83</v>
      </c>
      <c r="P47" s="12">
        <v>650000</v>
      </c>
      <c r="Q47" s="13">
        <v>0</v>
      </c>
      <c r="R47" s="13">
        <v>0</v>
      </c>
      <c r="S47" s="12">
        <v>650000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7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7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</row>
    <row r="48" spans="1:59" ht="107.25" customHeight="1" x14ac:dyDescent="0.25">
      <c r="A48" s="76" t="s">
        <v>235</v>
      </c>
      <c r="B48" s="77" t="s">
        <v>236</v>
      </c>
      <c r="C48" s="9" t="s">
        <v>72</v>
      </c>
      <c r="D48" s="9" t="s">
        <v>156</v>
      </c>
      <c r="E48" s="9" t="s">
        <v>74</v>
      </c>
      <c r="F48" s="9" t="s">
        <v>75</v>
      </c>
      <c r="G48" s="9" t="s">
        <v>237</v>
      </c>
      <c r="H48" s="8" t="s">
        <v>238</v>
      </c>
      <c r="I48" s="8" t="s">
        <v>78</v>
      </c>
      <c r="J48" s="8" t="s">
        <v>79</v>
      </c>
      <c r="K48" s="10">
        <v>61202</v>
      </c>
      <c r="L48" s="11" t="s">
        <v>80</v>
      </c>
      <c r="M48" s="10" t="s">
        <v>239</v>
      </c>
      <c r="N48" s="11" t="s">
        <v>82</v>
      </c>
      <c r="O48" s="8" t="s">
        <v>83</v>
      </c>
      <c r="P48" s="12">
        <v>650000</v>
      </c>
      <c r="Q48" s="13">
        <v>0</v>
      </c>
      <c r="R48" s="13">
        <v>0</v>
      </c>
      <c r="S48" s="12">
        <v>650000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7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7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</row>
    <row r="49" spans="1:59" ht="99.75" customHeight="1" x14ac:dyDescent="0.25">
      <c r="A49" s="76" t="s">
        <v>240</v>
      </c>
      <c r="B49" s="77" t="s">
        <v>241</v>
      </c>
      <c r="C49" s="9" t="s">
        <v>72</v>
      </c>
      <c r="D49" s="9" t="s">
        <v>156</v>
      </c>
      <c r="E49" s="9" t="s">
        <v>74</v>
      </c>
      <c r="F49" s="9" t="s">
        <v>75</v>
      </c>
      <c r="G49" s="9" t="s">
        <v>237</v>
      </c>
      <c r="H49" s="8" t="s">
        <v>238</v>
      </c>
      <c r="I49" s="8" t="s">
        <v>78</v>
      </c>
      <c r="J49" s="8" t="s">
        <v>79</v>
      </c>
      <c r="K49" s="10">
        <v>61204</v>
      </c>
      <c r="L49" s="11" t="s">
        <v>80</v>
      </c>
      <c r="M49" s="16" t="s">
        <v>242</v>
      </c>
      <c r="N49" s="11" t="s">
        <v>82</v>
      </c>
      <c r="O49" s="8" t="s">
        <v>83</v>
      </c>
      <c r="P49" s="12">
        <v>650000</v>
      </c>
      <c r="Q49" s="13">
        <v>0</v>
      </c>
      <c r="R49" s="13">
        <v>0</v>
      </c>
      <c r="S49" s="12">
        <v>650000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7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7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</row>
    <row r="50" spans="1:59" ht="106.5" customHeight="1" x14ac:dyDescent="0.25">
      <c r="A50" s="76" t="s">
        <v>243</v>
      </c>
      <c r="B50" s="77" t="s">
        <v>244</v>
      </c>
      <c r="C50" s="9" t="s">
        <v>72</v>
      </c>
      <c r="D50" s="9" t="s">
        <v>86</v>
      </c>
      <c r="E50" s="9" t="s">
        <v>74</v>
      </c>
      <c r="F50" s="9" t="s">
        <v>75</v>
      </c>
      <c r="G50" s="9" t="s">
        <v>245</v>
      </c>
      <c r="H50" s="8" t="s">
        <v>101</v>
      </c>
      <c r="I50" s="8" t="s">
        <v>78</v>
      </c>
      <c r="J50" s="8" t="s">
        <v>79</v>
      </c>
      <c r="K50" s="10">
        <v>61202</v>
      </c>
      <c r="L50" s="11" t="s">
        <v>80</v>
      </c>
      <c r="M50" s="10" t="s">
        <v>239</v>
      </c>
      <c r="N50" s="11" t="s">
        <v>82</v>
      </c>
      <c r="O50" s="8" t="s">
        <v>83</v>
      </c>
      <c r="P50" s="12">
        <v>600000</v>
      </c>
      <c r="Q50" s="13">
        <v>0</v>
      </c>
      <c r="R50" s="13">
        <v>0</v>
      </c>
      <c r="S50" s="12">
        <v>600000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7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7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</row>
    <row r="51" spans="1:59" ht="116.25" customHeight="1" x14ac:dyDescent="0.25">
      <c r="A51" s="76" t="s">
        <v>246</v>
      </c>
      <c r="B51" s="77" t="s">
        <v>247</v>
      </c>
      <c r="C51" s="9" t="s">
        <v>72</v>
      </c>
      <c r="D51" s="9" t="s">
        <v>161</v>
      </c>
      <c r="E51" s="9" t="s">
        <v>74</v>
      </c>
      <c r="F51" s="9" t="s">
        <v>75</v>
      </c>
      <c r="G51" s="9" t="s">
        <v>237</v>
      </c>
      <c r="H51" s="8" t="s">
        <v>248</v>
      </c>
      <c r="I51" s="8" t="s">
        <v>78</v>
      </c>
      <c r="J51" s="8" t="s">
        <v>79</v>
      </c>
      <c r="K51" s="10">
        <v>61202</v>
      </c>
      <c r="L51" s="11" t="s">
        <v>80</v>
      </c>
      <c r="M51" s="10" t="s">
        <v>239</v>
      </c>
      <c r="N51" s="11" t="s">
        <v>82</v>
      </c>
      <c r="O51" s="8" t="s">
        <v>83</v>
      </c>
      <c r="P51" s="12">
        <v>603111.9</v>
      </c>
      <c r="Q51" s="13">
        <v>0</v>
      </c>
      <c r="R51" s="13">
        <v>0</v>
      </c>
      <c r="S51" s="12">
        <v>603111.9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7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7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</row>
    <row r="52" spans="1:59" ht="114.75" customHeight="1" x14ac:dyDescent="0.25">
      <c r="A52" s="76" t="s">
        <v>249</v>
      </c>
      <c r="B52" s="77" t="s">
        <v>250</v>
      </c>
      <c r="C52" s="9" t="s">
        <v>72</v>
      </c>
      <c r="D52" s="9" t="s">
        <v>251</v>
      </c>
      <c r="E52" s="9" t="s">
        <v>74</v>
      </c>
      <c r="F52" s="9" t="s">
        <v>75</v>
      </c>
      <c r="G52" s="9" t="s">
        <v>252</v>
      </c>
      <c r="H52" s="8" t="s">
        <v>253</v>
      </c>
      <c r="I52" s="8" t="s">
        <v>78</v>
      </c>
      <c r="J52" s="8" t="s">
        <v>79</v>
      </c>
      <c r="K52" s="10">
        <v>61202</v>
      </c>
      <c r="L52" s="11" t="s">
        <v>80</v>
      </c>
      <c r="M52" s="10" t="s">
        <v>239</v>
      </c>
      <c r="N52" s="11" t="s">
        <v>82</v>
      </c>
      <c r="O52" s="8" t="s">
        <v>83</v>
      </c>
      <c r="P52" s="12">
        <v>500000</v>
      </c>
      <c r="Q52" s="13">
        <v>0</v>
      </c>
      <c r="R52" s="13">
        <v>0</v>
      </c>
      <c r="S52" s="12">
        <v>500000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7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7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</row>
    <row r="53" spans="1:59" x14ac:dyDescent="0.25">
      <c r="A53" s="45"/>
      <c r="B53" s="46"/>
      <c r="C53" s="47"/>
      <c r="D53" s="47"/>
      <c r="E53" s="47"/>
      <c r="F53" s="47"/>
      <c r="G53" s="47"/>
      <c r="H53" s="48"/>
      <c r="I53" s="48"/>
      <c r="J53" s="48"/>
      <c r="K53" s="49"/>
      <c r="L53" s="50"/>
      <c r="M53" s="49"/>
      <c r="N53" s="50"/>
      <c r="O53" s="50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17"/>
      <c r="AD53" s="51"/>
      <c r="AE53" s="51"/>
      <c r="AF53" s="52"/>
      <c r="AG53" s="51"/>
      <c r="AH53" s="51"/>
      <c r="AI53" s="51"/>
      <c r="AJ53" s="51"/>
      <c r="AK53" s="51"/>
      <c r="AL53" s="51"/>
      <c r="AM53" s="51"/>
      <c r="AN53" s="51"/>
      <c r="AO53" s="78"/>
      <c r="AP53" s="51"/>
      <c r="AQ53" s="51"/>
      <c r="AR53" s="51"/>
      <c r="AS53" s="51"/>
      <c r="AT53" s="51"/>
      <c r="AU53" s="51"/>
      <c r="AV53" s="79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</row>
    <row r="54" spans="1:59" ht="99.75" customHeight="1" x14ac:dyDescent="0.25">
      <c r="A54" s="76" t="s">
        <v>254</v>
      </c>
      <c r="B54" s="77" t="s">
        <v>255</v>
      </c>
      <c r="C54" s="9" t="s">
        <v>72</v>
      </c>
      <c r="D54" s="9" t="s">
        <v>72</v>
      </c>
      <c r="E54" s="9" t="s">
        <v>74</v>
      </c>
      <c r="F54" s="9" t="s">
        <v>75</v>
      </c>
      <c r="G54" s="9" t="s">
        <v>256</v>
      </c>
      <c r="H54" s="8" t="s">
        <v>257</v>
      </c>
      <c r="I54" s="8" t="s">
        <v>78</v>
      </c>
      <c r="J54" s="8" t="s">
        <v>79</v>
      </c>
      <c r="K54" s="10">
        <v>61101</v>
      </c>
      <c r="L54" s="11" t="s">
        <v>80</v>
      </c>
      <c r="M54" s="16" t="s">
        <v>258</v>
      </c>
      <c r="N54" s="11" t="s">
        <v>82</v>
      </c>
      <c r="O54" s="8" t="s">
        <v>83</v>
      </c>
      <c r="P54" s="12">
        <v>1470000</v>
      </c>
      <c r="Q54" s="13">
        <v>0</v>
      </c>
      <c r="R54" s="13">
        <v>0</v>
      </c>
      <c r="S54" s="12">
        <v>1470000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7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7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80"/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</row>
    <row r="55" spans="1:59" ht="96" customHeight="1" x14ac:dyDescent="0.25">
      <c r="A55" s="76" t="s">
        <v>259</v>
      </c>
      <c r="B55" s="77" t="s">
        <v>260</v>
      </c>
      <c r="C55" s="9" t="s">
        <v>72</v>
      </c>
      <c r="D55" s="9" t="s">
        <v>113</v>
      </c>
      <c r="E55" s="9" t="s">
        <v>74</v>
      </c>
      <c r="F55" s="9" t="s">
        <v>75</v>
      </c>
      <c r="G55" s="9" t="s">
        <v>261</v>
      </c>
      <c r="H55" s="8" t="s">
        <v>88</v>
      </c>
      <c r="I55" s="8" t="s">
        <v>78</v>
      </c>
      <c r="J55" s="8" t="s">
        <v>79</v>
      </c>
      <c r="K55" s="10">
        <v>61101</v>
      </c>
      <c r="L55" s="11" t="s">
        <v>80</v>
      </c>
      <c r="M55" s="10" t="s">
        <v>258</v>
      </c>
      <c r="N55" s="11" t="s">
        <v>82</v>
      </c>
      <c r="O55" s="8" t="s">
        <v>83</v>
      </c>
      <c r="P55" s="12">
        <v>980000</v>
      </c>
      <c r="Q55" s="13">
        <v>0</v>
      </c>
      <c r="R55" s="13">
        <v>0</v>
      </c>
      <c r="S55" s="12">
        <v>980000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7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7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</row>
    <row r="56" spans="1:59" ht="105" customHeight="1" x14ac:dyDescent="0.25">
      <c r="A56" s="76" t="s">
        <v>262</v>
      </c>
      <c r="B56" s="77" t="s">
        <v>263</v>
      </c>
      <c r="C56" s="9" t="s">
        <v>72</v>
      </c>
      <c r="D56" s="9" t="s">
        <v>86</v>
      </c>
      <c r="E56" s="9" t="s">
        <v>74</v>
      </c>
      <c r="F56" s="9" t="s">
        <v>75</v>
      </c>
      <c r="G56" s="9" t="s">
        <v>264</v>
      </c>
      <c r="H56" s="8" t="s">
        <v>167</v>
      </c>
      <c r="I56" s="8" t="s">
        <v>78</v>
      </c>
      <c r="J56" s="8" t="s">
        <v>79</v>
      </c>
      <c r="K56" s="10">
        <v>61101</v>
      </c>
      <c r="L56" s="11" t="s">
        <v>80</v>
      </c>
      <c r="M56" s="10" t="s">
        <v>258</v>
      </c>
      <c r="N56" s="11" t="s">
        <v>82</v>
      </c>
      <c r="O56" s="8" t="s">
        <v>83</v>
      </c>
      <c r="P56" s="12">
        <v>490000</v>
      </c>
      <c r="Q56" s="13">
        <v>0</v>
      </c>
      <c r="R56" s="13">
        <v>0</v>
      </c>
      <c r="S56" s="12">
        <v>490000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7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7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</row>
    <row r="57" spans="1:59" ht="117.75" customHeight="1" x14ac:dyDescent="0.25">
      <c r="A57" s="76" t="s">
        <v>265</v>
      </c>
      <c r="B57" s="77" t="s">
        <v>266</v>
      </c>
      <c r="C57" s="9" t="s">
        <v>72</v>
      </c>
      <c r="D57" s="9" t="s">
        <v>143</v>
      </c>
      <c r="E57" s="9" t="s">
        <v>74</v>
      </c>
      <c r="F57" s="9" t="s">
        <v>75</v>
      </c>
      <c r="G57" s="9" t="s">
        <v>264</v>
      </c>
      <c r="H57" s="8" t="s">
        <v>167</v>
      </c>
      <c r="I57" s="8" t="s">
        <v>78</v>
      </c>
      <c r="J57" s="8" t="s">
        <v>79</v>
      </c>
      <c r="K57" s="10">
        <v>61101</v>
      </c>
      <c r="L57" s="11" t="s">
        <v>80</v>
      </c>
      <c r="M57" s="10" t="s">
        <v>258</v>
      </c>
      <c r="N57" s="11" t="s">
        <v>82</v>
      </c>
      <c r="O57" s="8" t="s">
        <v>83</v>
      </c>
      <c r="P57" s="12">
        <v>490000</v>
      </c>
      <c r="Q57" s="13">
        <v>0</v>
      </c>
      <c r="R57" s="13">
        <v>0</v>
      </c>
      <c r="S57" s="12">
        <v>490000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7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7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</row>
    <row r="58" spans="1:59" x14ac:dyDescent="0.25">
      <c r="A58" s="81"/>
      <c r="B58" s="81"/>
      <c r="C58" s="9"/>
      <c r="D58" s="9"/>
      <c r="E58" s="9"/>
      <c r="F58" s="9"/>
      <c r="G58" s="9"/>
      <c r="H58" s="8"/>
      <c r="I58" s="8"/>
      <c r="J58" s="8"/>
      <c r="K58" s="9"/>
      <c r="L58" s="11"/>
      <c r="M58" s="9"/>
      <c r="N58" s="82"/>
      <c r="O58" s="82" t="s">
        <v>267</v>
      </c>
      <c r="P58" s="12">
        <f>SUM(P10:P57)</f>
        <v>50477453.189999998</v>
      </c>
      <c r="Q58" s="12">
        <f>SUM(Q24:Q57)</f>
        <v>0</v>
      </c>
      <c r="R58" s="12">
        <f>SUM(R24:R57)</f>
        <v>0</v>
      </c>
      <c r="S58" s="12">
        <f>SUM(S10:S57)</f>
        <v>50477453.189999998</v>
      </c>
      <c r="T58" s="12">
        <f>SUM(T24:T57)</f>
        <v>0</v>
      </c>
      <c r="U58" s="12">
        <f>SUM(U24:U57)</f>
        <v>0</v>
      </c>
      <c r="V58" s="12">
        <f>SUM(V24:V57)</f>
        <v>0</v>
      </c>
      <c r="W58" s="12">
        <f>SUM(W10:W57)</f>
        <v>301298.7</v>
      </c>
      <c r="X58" s="12">
        <f>SUM(X24:X57)</f>
        <v>0</v>
      </c>
      <c r="Y58" s="12">
        <f>SUM(Y24:Y57)</f>
        <v>0</v>
      </c>
      <c r="Z58" s="12">
        <f>SUM(Z10:Z57)</f>
        <v>301298.7</v>
      </c>
      <c r="AA58" s="12">
        <f>SUM(AA24:AA57)</f>
        <v>0</v>
      </c>
      <c r="AB58" s="12">
        <f>SUM(AB24:AB57)</f>
        <v>0</v>
      </c>
      <c r="AC58" s="83">
        <f>SUM(AC10:AC57)</f>
        <v>29958301.930000003</v>
      </c>
      <c r="AD58" s="12">
        <f>SUM(AD24:AD57)</f>
        <v>0</v>
      </c>
      <c r="AE58" s="12">
        <f>SUM(AE24:AE57)</f>
        <v>0</v>
      </c>
      <c r="AF58" s="12">
        <f>SUM(AF10:AF57)</f>
        <v>29958301.820000004</v>
      </c>
      <c r="AG58" s="12">
        <f>SUM(AG24:AG57)</f>
        <v>0</v>
      </c>
      <c r="AH58" s="12">
        <f>SUM(AH24:AH57)</f>
        <v>0</v>
      </c>
      <c r="AI58" s="12">
        <f>SUM(AI10:AI57)</f>
        <v>26763819.230000004</v>
      </c>
      <c r="AJ58" s="12">
        <f>SUM(AJ24:AJ57)</f>
        <v>0</v>
      </c>
      <c r="AK58" s="12">
        <f>SUM(AK24:AK57)</f>
        <v>0</v>
      </c>
      <c r="AL58" s="12">
        <f>SUM(AL10:AL57)</f>
        <v>26763819.230000004</v>
      </c>
      <c r="AM58" s="12">
        <f>SUM(AM24:AM57)</f>
        <v>0</v>
      </c>
      <c r="AN58" s="12">
        <f>SUM(AN24:AN57)</f>
        <v>0</v>
      </c>
      <c r="AO58" s="83">
        <f>SUM(AO10:AO57)</f>
        <v>26763819.230000004</v>
      </c>
      <c r="AP58" s="12">
        <f>SUM(AP24:AP57)</f>
        <v>0</v>
      </c>
      <c r="AQ58" s="12">
        <f>SUM(AQ24:AQ57)</f>
        <v>0</v>
      </c>
      <c r="AR58" s="12">
        <f>SUM(AR10:AR57)</f>
        <v>26763819.230000004</v>
      </c>
      <c r="AS58" s="12">
        <f>SUM(AS24:AS57)</f>
        <v>0</v>
      </c>
      <c r="AT58" s="12">
        <f>SUM(AT24:AT57)</f>
        <v>0</v>
      </c>
      <c r="AU58" s="12">
        <f>SUM(AU10:AU57)</f>
        <v>26763819.230000004</v>
      </c>
      <c r="AV58" s="84">
        <f>SUM(AV24:AV57)</f>
        <v>0</v>
      </c>
      <c r="AW58" s="12">
        <f>SUM(AW10:AW20)</f>
        <v>0</v>
      </c>
      <c r="AX58" s="12">
        <f>SUM(AX10:AX47)</f>
        <v>26763819.230000004</v>
      </c>
      <c r="AY58" s="12">
        <f>SUM(AY10:AY20)</f>
        <v>0</v>
      </c>
      <c r="AZ58" s="12">
        <f>SUM(AZ10:AZ20)</f>
        <v>0</v>
      </c>
      <c r="BA58" s="12">
        <f>SUM(BA10:BA20)</f>
        <v>0</v>
      </c>
      <c r="BB58" s="12">
        <f>SUM(BB10:BB47)</f>
        <v>3194482.5900000003</v>
      </c>
      <c r="BC58" s="12">
        <f>SUM(BC10:BC20)</f>
        <v>0</v>
      </c>
      <c r="BD58" s="12">
        <f>SUM(BD10:BD20)</f>
        <v>0</v>
      </c>
      <c r="BE58" s="12">
        <f>SUM(BE10:BE47)</f>
        <v>3194482.5900000003</v>
      </c>
      <c r="BF58" s="12">
        <f>SUM(BF10:BF20)</f>
        <v>0</v>
      </c>
      <c r="BG58" s="12">
        <f>SUM(BG10:BG20)</f>
        <v>1013639.13</v>
      </c>
    </row>
    <row r="59" spans="1:59" ht="16.5" x14ac:dyDescent="0.3">
      <c r="A59" s="85" t="s">
        <v>268</v>
      </c>
      <c r="B59" s="85"/>
      <c r="C59" s="86"/>
      <c r="D59" s="86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9"/>
      <c r="AD59" s="88"/>
      <c r="AE59" s="88"/>
      <c r="AF59" s="88"/>
      <c r="AG59" s="90"/>
      <c r="AH59" s="90"/>
      <c r="AI59" s="90"/>
      <c r="AJ59" s="90"/>
      <c r="AK59" s="90"/>
      <c r="AL59" s="90"/>
      <c r="AM59" s="90"/>
      <c r="AN59" s="90"/>
      <c r="AO59" s="91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</row>
    <row r="60" spans="1:59" ht="16.5" x14ac:dyDescent="0.3">
      <c r="A60" s="85"/>
      <c r="B60" s="85"/>
      <c r="C60" s="86"/>
      <c r="D60" s="86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9"/>
      <c r="AD60" s="88"/>
      <c r="AE60" s="88"/>
      <c r="AF60" s="88"/>
      <c r="AG60" s="90"/>
      <c r="AH60" s="90"/>
      <c r="AI60" s="90"/>
      <c r="AJ60" s="90"/>
      <c r="AK60" s="90"/>
      <c r="AL60" s="90"/>
      <c r="AM60" s="90"/>
      <c r="AN60" s="90"/>
      <c r="AO60" s="91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</row>
    <row r="61" spans="1:59" ht="16.5" x14ac:dyDescent="0.3">
      <c r="A61" s="85"/>
      <c r="B61" s="85"/>
      <c r="C61" s="86"/>
      <c r="D61" s="86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9"/>
      <c r="AD61" s="88"/>
      <c r="AE61" s="88"/>
      <c r="AF61" s="88"/>
      <c r="AG61" s="90"/>
      <c r="AH61" s="90"/>
      <c r="AI61" s="90"/>
      <c r="AJ61" s="90"/>
      <c r="AK61" s="90"/>
      <c r="AL61" s="90"/>
      <c r="AM61" s="90"/>
      <c r="AN61" s="90"/>
      <c r="AO61" s="91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</row>
    <row r="62" spans="1:59" ht="16.5" x14ac:dyDescent="0.3">
      <c r="A62" s="85"/>
      <c r="B62" s="85"/>
      <c r="C62" s="86"/>
      <c r="D62" s="86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9"/>
      <c r="AD62" s="88"/>
      <c r="AE62" s="88"/>
      <c r="AF62" s="88"/>
      <c r="AG62" s="90"/>
      <c r="AH62" s="90"/>
      <c r="AI62" s="90"/>
      <c r="AJ62" s="90"/>
      <c r="AK62" s="90"/>
      <c r="AL62" s="90"/>
      <c r="AM62" s="90"/>
      <c r="AN62" s="90"/>
      <c r="AO62" s="92">
        <f>SUM(AO9:AO44)</f>
        <v>26763819.230000004</v>
      </c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</row>
    <row r="63" spans="1:59" ht="16.5" x14ac:dyDescent="0.3">
      <c r="A63" s="85"/>
      <c r="B63" s="85"/>
      <c r="C63" s="86"/>
      <c r="D63" s="86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9"/>
      <c r="AD63" s="88"/>
      <c r="AE63" s="88"/>
      <c r="AF63" s="88"/>
      <c r="AG63" s="90"/>
      <c r="AH63" s="90"/>
      <c r="AI63" s="90"/>
      <c r="AJ63" s="90"/>
      <c r="AK63" s="90"/>
      <c r="AL63" s="90"/>
      <c r="AM63" s="90"/>
      <c r="AN63" s="90"/>
      <c r="AO63" s="91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</row>
    <row r="64" spans="1:59" ht="16.5" x14ac:dyDescent="0.3">
      <c r="A64" s="87"/>
      <c r="B64" s="87"/>
      <c r="C64" s="88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9"/>
      <c r="AD64" s="88"/>
      <c r="AE64" s="88"/>
      <c r="AF64" s="88"/>
      <c r="AG64" s="90"/>
      <c r="AH64" s="90"/>
      <c r="AI64" s="90"/>
      <c r="AJ64" s="90"/>
      <c r="AK64" s="90"/>
      <c r="AL64" s="90"/>
      <c r="AM64" s="90"/>
      <c r="AN64" s="90"/>
      <c r="AO64" s="91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</row>
    <row r="65" spans="1:59" ht="16.5" x14ac:dyDescent="0.3">
      <c r="A65" s="87"/>
      <c r="B65" s="93"/>
      <c r="C65" s="93"/>
      <c r="D65" s="93"/>
      <c r="E65" s="93"/>
      <c r="F65" s="87"/>
      <c r="G65" s="87"/>
      <c r="H65" s="87"/>
      <c r="I65" s="87"/>
      <c r="J65" s="87"/>
      <c r="K65" s="87"/>
      <c r="L65" s="94"/>
      <c r="M65" s="87"/>
      <c r="N65" s="87"/>
      <c r="O65" s="88"/>
      <c r="P65" s="90"/>
      <c r="Q65" s="90"/>
      <c r="R65" s="90"/>
      <c r="S65" s="90"/>
      <c r="T65" s="90"/>
      <c r="U65" s="95"/>
      <c r="V65" s="95"/>
      <c r="W65" s="95"/>
      <c r="X65" s="95"/>
      <c r="Y65" s="95"/>
      <c r="Z65" s="95"/>
      <c r="AA65" s="88"/>
      <c r="AB65" s="88"/>
      <c r="AC65" s="89"/>
      <c r="AD65" s="88"/>
      <c r="AE65" s="96"/>
      <c r="AF65" s="96"/>
      <c r="AG65" s="90"/>
      <c r="AH65" s="90"/>
      <c r="AI65" s="90"/>
      <c r="AJ65" s="90"/>
      <c r="AK65" s="90"/>
      <c r="AL65" s="90"/>
      <c r="AM65" s="90"/>
      <c r="AN65" s="90"/>
      <c r="AO65" s="91"/>
      <c r="AP65" s="90"/>
      <c r="AQ65" s="97"/>
      <c r="AR65" s="97"/>
      <c r="AS65" s="97"/>
      <c r="AT65" s="97"/>
      <c r="AU65" s="98"/>
      <c r="AV65" s="98"/>
      <c r="AW65" s="97"/>
      <c r="AX65" s="97"/>
      <c r="AY65" s="90"/>
      <c r="AZ65" s="90"/>
      <c r="BA65" s="90"/>
      <c r="BB65" s="90"/>
      <c r="BC65" s="90"/>
      <c r="BD65" s="90"/>
      <c r="BE65" s="90"/>
      <c r="BF65" s="90"/>
      <c r="BG65" s="90"/>
    </row>
    <row r="66" spans="1:59" ht="20.25" x14ac:dyDescent="0.3">
      <c r="A66" s="99" t="s">
        <v>269</v>
      </c>
      <c r="B66" s="99"/>
      <c r="C66" s="99"/>
      <c r="D66" s="99"/>
      <c r="E66" s="99"/>
      <c r="F66" s="99"/>
      <c r="G66" s="99"/>
      <c r="H66" s="99"/>
      <c r="I66" s="87"/>
      <c r="J66" s="87"/>
      <c r="K66" s="87"/>
      <c r="L66" s="94"/>
      <c r="M66" s="87"/>
      <c r="N66" s="87"/>
      <c r="O66" s="88"/>
      <c r="P66" s="90"/>
      <c r="Q66" s="90"/>
      <c r="R66" s="90"/>
      <c r="S66" s="90"/>
      <c r="T66" s="100" t="s">
        <v>270</v>
      </c>
      <c r="U66" s="100"/>
      <c r="V66" s="100"/>
      <c r="W66" s="100"/>
      <c r="X66" s="100"/>
      <c r="Y66" s="100"/>
      <c r="Z66" s="100"/>
      <c r="AA66" s="100"/>
      <c r="AB66" s="88"/>
      <c r="AC66" s="89"/>
      <c r="AD66" s="88"/>
      <c r="AE66" s="96"/>
      <c r="AF66" s="96"/>
      <c r="AG66" s="90"/>
      <c r="AH66" s="90"/>
      <c r="AI66" s="90"/>
      <c r="AJ66" s="90"/>
      <c r="AK66" s="90"/>
      <c r="AL66" s="90"/>
      <c r="AM66" s="90"/>
      <c r="AN66" s="90"/>
      <c r="AO66" s="101"/>
      <c r="AP66" s="102"/>
      <c r="AQ66" s="102"/>
      <c r="AR66" s="102"/>
      <c r="AS66" s="102"/>
      <c r="AT66" s="102"/>
      <c r="AU66" s="103" t="s">
        <v>271</v>
      </c>
      <c r="AV66" s="100"/>
      <c r="AW66" s="102"/>
      <c r="AX66" s="102"/>
      <c r="AY66" s="102"/>
      <c r="AZ66" s="102"/>
      <c r="BA66" s="102"/>
      <c r="BB66" s="102"/>
      <c r="BC66" s="90"/>
      <c r="BD66" s="90"/>
      <c r="BE66" s="90"/>
      <c r="BF66" s="90"/>
      <c r="BG66" s="90"/>
    </row>
    <row r="67" spans="1:59" ht="20.25" x14ac:dyDescent="0.3">
      <c r="A67" s="99" t="s">
        <v>272</v>
      </c>
      <c r="B67" s="99"/>
      <c r="C67" s="99"/>
      <c r="D67" s="99"/>
      <c r="E67" s="99"/>
      <c r="F67" s="99"/>
      <c r="G67" s="99"/>
      <c r="H67" s="99"/>
      <c r="I67" s="94"/>
      <c r="J67" s="94"/>
      <c r="K67" s="94"/>
      <c r="L67" s="94"/>
      <c r="M67" s="87"/>
      <c r="N67" s="87"/>
      <c r="O67" s="88"/>
      <c r="P67" s="90"/>
      <c r="Q67" s="90"/>
      <c r="R67" s="90"/>
      <c r="S67" s="99" t="s">
        <v>273</v>
      </c>
      <c r="T67" s="99"/>
      <c r="U67" s="99"/>
      <c r="V67" s="99"/>
      <c r="W67" s="99"/>
      <c r="X67" s="99"/>
      <c r="Y67" s="99"/>
      <c r="Z67" s="99"/>
      <c r="AA67" s="99"/>
      <c r="AB67" s="99"/>
      <c r="AC67" s="104"/>
      <c r="AD67" s="96"/>
      <c r="AE67" s="96"/>
      <c r="AF67" s="96"/>
      <c r="AG67" s="90"/>
      <c r="AH67" s="90"/>
      <c r="AI67" s="90"/>
      <c r="AJ67" s="90"/>
      <c r="AK67" s="90"/>
      <c r="AL67" s="90"/>
      <c r="AM67" s="90"/>
      <c r="AN67" s="90"/>
      <c r="AO67" s="101"/>
      <c r="AP67" s="102"/>
      <c r="AQ67" s="105"/>
      <c r="AR67" s="105"/>
      <c r="AS67" s="105"/>
      <c r="AT67" s="105"/>
      <c r="AU67" s="105" t="s">
        <v>274</v>
      </c>
      <c r="AV67" s="105"/>
      <c r="AW67" s="102"/>
      <c r="AX67" s="102"/>
      <c r="AY67" s="102"/>
      <c r="AZ67" s="102"/>
      <c r="BA67" s="102"/>
      <c r="BB67" s="90"/>
      <c r="BC67" s="90"/>
      <c r="BD67" s="90"/>
      <c r="BE67" s="90"/>
      <c r="BF67" s="90"/>
      <c r="BG67" s="90"/>
    </row>
    <row r="68" spans="1:59" ht="16.5" x14ac:dyDescent="0.3">
      <c r="A68" s="90"/>
      <c r="B68" s="90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7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7"/>
      <c r="AP68" s="106"/>
      <c r="AQ68" s="106"/>
      <c r="AR68" s="106"/>
      <c r="AS68" s="106"/>
      <c r="AT68" s="106"/>
      <c r="AU68" s="106"/>
      <c r="AV68" s="106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</row>
    <row r="69" spans="1:59" ht="20.25" x14ac:dyDescent="0.3">
      <c r="A69" s="108" t="s">
        <v>275</v>
      </c>
      <c r="B69" s="108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</row>
  </sheetData>
  <mergeCells count="11">
    <mergeCell ref="AC8:AH8"/>
    <mergeCell ref="AI8:AN8"/>
    <mergeCell ref="AO8:AT8"/>
    <mergeCell ref="AU8:AZ8"/>
    <mergeCell ref="BA8:BG8"/>
    <mergeCell ref="V8:AB8"/>
    <mergeCell ref="A8:F8"/>
    <mergeCell ref="G8:H8"/>
    <mergeCell ref="I8:J8"/>
    <mergeCell ref="K8:N8"/>
    <mergeCell ref="O8:U8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BUENO</vt:lpstr>
      <vt:lpstr>Hoja2</vt:lpstr>
      <vt:lpstr>BUENO!Área_de_impresión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Jesus</dc:creator>
  <cp:lastModifiedBy>NADIN GARCIA GUTIERREZ</cp:lastModifiedBy>
  <cp:lastPrinted>2025-10-23T17:50:28Z</cp:lastPrinted>
  <dcterms:created xsi:type="dcterms:W3CDTF">2025-10-16T17:41:48Z</dcterms:created>
  <dcterms:modified xsi:type="dcterms:W3CDTF">2025-10-23T17:50:36Z</dcterms:modified>
</cp:coreProperties>
</file>