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iquicheo 2024\PRESUPUESTOS BASADOS EN RESULTADOS\PBR 2026\PBR PERIODICO OFICIAL\4.-PLANTILLA DEL PERSONAL (PP)\"/>
    </mc:Choice>
  </mc:AlternateContent>
  <xr:revisionPtr revIDLastSave="0" documentId="13_ncr:1_{DA399B14-115F-4121-83D4-475376D85570}" xr6:coauthVersionLast="47" xr6:coauthVersionMax="47" xr10:uidLastSave="{00000000-0000-0000-0000-000000000000}"/>
  <bookViews>
    <workbookView xWindow="-120" yWindow="-120" windowWidth="29040" windowHeight="15720" xr2:uid="{60AC8159-43FD-4F8F-ABA3-33AC17ED34A8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54" i="1" l="1"/>
  <c r="O554" i="1" s="1"/>
  <c r="P554" i="1" s="1"/>
  <c r="I554" i="1"/>
  <c r="J554" i="1" s="1"/>
  <c r="Q554" i="1" s="1"/>
  <c r="L23" i="1"/>
  <c r="M23" i="1"/>
  <c r="N23" i="1"/>
  <c r="U23" i="1"/>
  <c r="W23" i="1"/>
  <c r="X23" i="1"/>
  <c r="X42" i="1"/>
  <c r="W42" i="1"/>
  <c r="U42" i="1"/>
  <c r="N42" i="1"/>
  <c r="M42" i="1"/>
  <c r="L42" i="1"/>
  <c r="L57" i="1"/>
  <c r="M57" i="1"/>
  <c r="N57" i="1"/>
  <c r="U57" i="1"/>
  <c r="X57" i="1"/>
  <c r="W79" i="1"/>
  <c r="X79" i="1"/>
  <c r="U79" i="1"/>
  <c r="L79" i="1"/>
  <c r="M79" i="1"/>
  <c r="N79" i="1"/>
  <c r="L104" i="1"/>
  <c r="M104" i="1"/>
  <c r="N104" i="1"/>
  <c r="W104" i="1"/>
  <c r="U104" i="1"/>
  <c r="X104" i="1"/>
  <c r="X122" i="1"/>
  <c r="W122" i="1"/>
  <c r="U122" i="1"/>
  <c r="L122" i="1"/>
  <c r="M122" i="1"/>
  <c r="N122" i="1"/>
  <c r="L141" i="1"/>
  <c r="M141" i="1"/>
  <c r="N141" i="1"/>
  <c r="W141" i="1"/>
  <c r="U141" i="1"/>
  <c r="X141" i="1"/>
  <c r="X161" i="1"/>
  <c r="W161" i="1"/>
  <c r="U161" i="1"/>
  <c r="N161" i="1"/>
  <c r="M161" i="1"/>
  <c r="L161" i="1"/>
  <c r="N174" i="1"/>
  <c r="M174" i="1"/>
  <c r="U174" i="1"/>
  <c r="W174" i="1"/>
  <c r="W193" i="1"/>
  <c r="U193" i="1"/>
  <c r="N193" i="1"/>
  <c r="M193" i="1"/>
  <c r="L193" i="1"/>
  <c r="L209" i="1"/>
  <c r="M209" i="1"/>
  <c r="N209" i="1"/>
  <c r="W209" i="1"/>
  <c r="X209" i="1"/>
  <c r="U209" i="1"/>
  <c r="X230" i="1"/>
  <c r="W230" i="1"/>
  <c r="U230" i="1"/>
  <c r="N230" i="1"/>
  <c r="M230" i="1"/>
  <c r="L230" i="1"/>
  <c r="W270" i="1"/>
  <c r="X270" i="1"/>
  <c r="U270" i="1"/>
  <c r="L270" i="1"/>
  <c r="M270" i="1"/>
  <c r="N270" i="1"/>
  <c r="L307" i="1"/>
  <c r="M307" i="1"/>
  <c r="N307" i="1"/>
  <c r="W307" i="1"/>
  <c r="X307" i="1"/>
  <c r="U307" i="1"/>
  <c r="W347" i="1"/>
  <c r="X347" i="1"/>
  <c r="U347" i="1"/>
  <c r="N347" i="1"/>
  <c r="L347" i="1"/>
  <c r="M347" i="1"/>
  <c r="X557" i="1"/>
  <c r="W557" i="1"/>
  <c r="U557" i="1"/>
  <c r="L557" i="1"/>
  <c r="M557" i="1"/>
  <c r="N557" i="1"/>
  <c r="M584" i="1"/>
  <c r="N584" i="1"/>
  <c r="U584" i="1"/>
  <c r="W584" i="1"/>
  <c r="X584" i="1"/>
  <c r="X614" i="1"/>
  <c r="W614" i="1"/>
  <c r="U614" i="1"/>
  <c r="N614" i="1"/>
  <c r="M614" i="1"/>
  <c r="L614" i="1"/>
  <c r="M636" i="1"/>
  <c r="N636" i="1"/>
  <c r="U636" i="1"/>
  <c r="W636" i="1"/>
  <c r="X636" i="1"/>
  <c r="X657" i="1"/>
  <c r="W657" i="1"/>
  <c r="U657" i="1"/>
  <c r="N657" i="1"/>
  <c r="M657" i="1"/>
  <c r="L657" i="1"/>
  <c r="L676" i="1"/>
  <c r="M676" i="1"/>
  <c r="N676" i="1"/>
  <c r="U676" i="1"/>
  <c r="W676" i="1"/>
  <c r="X676" i="1"/>
  <c r="L804" i="1"/>
  <c r="M804" i="1"/>
  <c r="N804" i="1"/>
  <c r="U804" i="1"/>
  <c r="X819" i="1"/>
  <c r="U819" i="1"/>
  <c r="M819" i="1"/>
  <c r="X804" i="1"/>
  <c r="K554" i="1" l="1"/>
  <c r="R554" i="1" s="1"/>
  <c r="S554" i="1"/>
  <c r="H554" i="1"/>
  <c r="V155" i="1"/>
  <c r="V156" i="1"/>
  <c r="V157" i="1"/>
  <c r="I77" i="1"/>
  <c r="H77" i="1" s="1"/>
  <c r="J77" i="1"/>
  <c r="Q77" i="1" s="1"/>
  <c r="K77" i="1"/>
  <c r="R77" i="1" s="1"/>
  <c r="I12" i="1"/>
  <c r="J12" i="1" s="1"/>
  <c r="H12" i="1" l="1"/>
  <c r="I815" i="1" l="1"/>
  <c r="J815" i="1" s="1"/>
  <c r="Q815" i="1" s="1"/>
  <c r="I816" i="1"/>
  <c r="J816" i="1" s="1"/>
  <c r="Q816" i="1" s="1"/>
  <c r="I817" i="1"/>
  <c r="J817" i="1" s="1"/>
  <c r="Q817" i="1" s="1"/>
  <c r="I814" i="1"/>
  <c r="V815" i="1"/>
  <c r="O815" i="1" s="1"/>
  <c r="P815" i="1" s="1"/>
  <c r="V816" i="1"/>
  <c r="O816" i="1" s="1"/>
  <c r="V817" i="1"/>
  <c r="O817" i="1" s="1"/>
  <c r="P817" i="1" s="1"/>
  <c r="V814" i="1"/>
  <c r="O814" i="1" s="1"/>
  <c r="I689" i="1"/>
  <c r="H689" i="1" s="1"/>
  <c r="I690" i="1"/>
  <c r="K690" i="1" s="1"/>
  <c r="R690" i="1" s="1"/>
  <c r="I691" i="1"/>
  <c r="I692" i="1"/>
  <c r="H692" i="1" s="1"/>
  <c r="I693" i="1"/>
  <c r="J693" i="1" s="1"/>
  <c r="Q693" i="1" s="1"/>
  <c r="I694" i="1"/>
  <c r="J694" i="1" s="1"/>
  <c r="Q694" i="1" s="1"/>
  <c r="I695" i="1"/>
  <c r="H695" i="1" s="1"/>
  <c r="I696" i="1"/>
  <c r="J696" i="1" s="1"/>
  <c r="Q696" i="1" s="1"/>
  <c r="I697" i="1"/>
  <c r="I698" i="1"/>
  <c r="K698" i="1" s="1"/>
  <c r="R698" i="1" s="1"/>
  <c r="I699" i="1"/>
  <c r="H699" i="1" s="1"/>
  <c r="I700" i="1"/>
  <c r="H700" i="1" s="1"/>
  <c r="I701" i="1"/>
  <c r="J701" i="1" s="1"/>
  <c r="Q701" i="1" s="1"/>
  <c r="I702" i="1"/>
  <c r="I703" i="1"/>
  <c r="K703" i="1" s="1"/>
  <c r="R703" i="1" s="1"/>
  <c r="I704" i="1"/>
  <c r="I705" i="1"/>
  <c r="J705" i="1" s="1"/>
  <c r="Q705" i="1" s="1"/>
  <c r="I706" i="1"/>
  <c r="J706" i="1" s="1"/>
  <c r="Q706" i="1" s="1"/>
  <c r="I707" i="1"/>
  <c r="H707" i="1" s="1"/>
  <c r="I708" i="1"/>
  <c r="H708" i="1" s="1"/>
  <c r="I709" i="1"/>
  <c r="H709" i="1" s="1"/>
  <c r="I710" i="1"/>
  <c r="I711" i="1"/>
  <c r="H711" i="1" s="1"/>
  <c r="I712" i="1"/>
  <c r="J712" i="1" s="1"/>
  <c r="Q712" i="1" s="1"/>
  <c r="I713" i="1"/>
  <c r="J713" i="1" s="1"/>
  <c r="Q713" i="1" s="1"/>
  <c r="I714" i="1"/>
  <c r="H714" i="1" s="1"/>
  <c r="I715" i="1"/>
  <c r="H715" i="1" s="1"/>
  <c r="J715" i="1"/>
  <c r="Q715" i="1" s="1"/>
  <c r="K715" i="1"/>
  <c r="R715" i="1" s="1"/>
  <c r="I716" i="1"/>
  <c r="H716" i="1" s="1"/>
  <c r="I717" i="1"/>
  <c r="J717" i="1" s="1"/>
  <c r="Q717" i="1" s="1"/>
  <c r="I718" i="1"/>
  <c r="I719" i="1"/>
  <c r="I720" i="1"/>
  <c r="J720" i="1" s="1"/>
  <c r="Q720" i="1" s="1"/>
  <c r="I721" i="1"/>
  <c r="H721" i="1" s="1"/>
  <c r="I722" i="1"/>
  <c r="H722" i="1" s="1"/>
  <c r="I723" i="1"/>
  <c r="I724" i="1"/>
  <c r="I725" i="1"/>
  <c r="K725" i="1" s="1"/>
  <c r="R725" i="1" s="1"/>
  <c r="J725" i="1"/>
  <c r="Q725" i="1" s="1"/>
  <c r="I726" i="1"/>
  <c r="J726" i="1" s="1"/>
  <c r="Q726" i="1" s="1"/>
  <c r="I727" i="1"/>
  <c r="J727" i="1" s="1"/>
  <c r="Q727" i="1" s="1"/>
  <c r="I728" i="1"/>
  <c r="H728" i="1" s="1"/>
  <c r="I729" i="1"/>
  <c r="I730" i="1"/>
  <c r="K730" i="1" s="1"/>
  <c r="R730" i="1" s="1"/>
  <c r="I731" i="1"/>
  <c r="H731" i="1" s="1"/>
  <c r="I732" i="1"/>
  <c r="H732" i="1" s="1"/>
  <c r="I733" i="1"/>
  <c r="K733" i="1" s="1"/>
  <c r="R733" i="1" s="1"/>
  <c r="I734" i="1"/>
  <c r="I735" i="1"/>
  <c r="H735" i="1" s="1"/>
  <c r="I736" i="1"/>
  <c r="H736" i="1" s="1"/>
  <c r="I737" i="1"/>
  <c r="H737" i="1" s="1"/>
  <c r="I738" i="1"/>
  <c r="H738" i="1" s="1"/>
  <c r="I739" i="1"/>
  <c r="H739" i="1" s="1"/>
  <c r="I740" i="1"/>
  <c r="K740" i="1" s="1"/>
  <c r="R740" i="1" s="1"/>
  <c r="I741" i="1"/>
  <c r="H741" i="1" s="1"/>
  <c r="I742" i="1"/>
  <c r="J742" i="1" s="1"/>
  <c r="Q742" i="1" s="1"/>
  <c r="I743" i="1"/>
  <c r="J743" i="1" s="1"/>
  <c r="Q743" i="1" s="1"/>
  <c r="I744" i="1"/>
  <c r="H744" i="1" s="1"/>
  <c r="I745" i="1"/>
  <c r="I746" i="1"/>
  <c r="H746" i="1" s="1"/>
  <c r="I747" i="1"/>
  <c r="K747" i="1" s="1"/>
  <c r="R747" i="1" s="1"/>
  <c r="I748" i="1"/>
  <c r="H748" i="1" s="1"/>
  <c r="I749" i="1"/>
  <c r="J749" i="1" s="1"/>
  <c r="Q749" i="1" s="1"/>
  <c r="I750" i="1"/>
  <c r="I751" i="1"/>
  <c r="H751" i="1" s="1"/>
  <c r="I752" i="1"/>
  <c r="J752" i="1" s="1"/>
  <c r="Q752" i="1" s="1"/>
  <c r="I753" i="1"/>
  <c r="H753" i="1" s="1"/>
  <c r="I754" i="1"/>
  <c r="J754" i="1"/>
  <c r="Q754" i="1" s="1"/>
  <c r="K754" i="1"/>
  <c r="R754" i="1" s="1"/>
  <c r="I755" i="1"/>
  <c r="I756" i="1"/>
  <c r="H756" i="1" s="1"/>
  <c r="I757" i="1"/>
  <c r="H757" i="1" s="1"/>
  <c r="I758" i="1"/>
  <c r="I759" i="1"/>
  <c r="I760" i="1"/>
  <c r="H760" i="1" s="1"/>
  <c r="I761" i="1"/>
  <c r="J761" i="1" s="1"/>
  <c r="Q761" i="1" s="1"/>
  <c r="I762" i="1"/>
  <c r="J762" i="1" s="1"/>
  <c r="Q762" i="1" s="1"/>
  <c r="I763" i="1"/>
  <c r="I764" i="1"/>
  <c r="J764" i="1" s="1"/>
  <c r="Q764" i="1" s="1"/>
  <c r="I765" i="1"/>
  <c r="I766" i="1"/>
  <c r="H766" i="1" s="1"/>
  <c r="I767" i="1"/>
  <c r="J767" i="1" s="1"/>
  <c r="Q767" i="1" s="1"/>
  <c r="I768" i="1"/>
  <c r="H768" i="1" s="1"/>
  <c r="I769" i="1"/>
  <c r="J769" i="1" s="1"/>
  <c r="Q769" i="1" s="1"/>
  <c r="I770" i="1"/>
  <c r="I771" i="1"/>
  <c r="I772" i="1"/>
  <c r="H772" i="1" s="1"/>
  <c r="I773" i="1"/>
  <c r="H773" i="1" s="1"/>
  <c r="I774" i="1"/>
  <c r="J774" i="1" s="1"/>
  <c r="Q774" i="1" s="1"/>
  <c r="I775" i="1"/>
  <c r="H775" i="1" s="1"/>
  <c r="I776" i="1"/>
  <c r="J776" i="1" s="1"/>
  <c r="Q776" i="1" s="1"/>
  <c r="I777" i="1"/>
  <c r="J777" i="1" s="1"/>
  <c r="Q777" i="1" s="1"/>
  <c r="I778" i="1"/>
  <c r="J778" i="1" s="1"/>
  <c r="Q778" i="1" s="1"/>
  <c r="I779" i="1"/>
  <c r="H779" i="1" s="1"/>
  <c r="I780" i="1"/>
  <c r="H780" i="1" s="1"/>
  <c r="I781" i="1"/>
  <c r="J781" i="1" s="1"/>
  <c r="Q781" i="1" s="1"/>
  <c r="I782" i="1"/>
  <c r="H782" i="1" s="1"/>
  <c r="I783" i="1"/>
  <c r="H783" i="1" s="1"/>
  <c r="I784" i="1"/>
  <c r="I785" i="1"/>
  <c r="I786" i="1"/>
  <c r="K786" i="1" s="1"/>
  <c r="R786" i="1" s="1"/>
  <c r="I787" i="1"/>
  <c r="H787" i="1" s="1"/>
  <c r="I788" i="1"/>
  <c r="H788" i="1" s="1"/>
  <c r="I789" i="1"/>
  <c r="H789" i="1" s="1"/>
  <c r="I790" i="1"/>
  <c r="K790" i="1" s="1"/>
  <c r="R790" i="1" s="1"/>
  <c r="I791" i="1"/>
  <c r="H791" i="1" s="1"/>
  <c r="I792" i="1"/>
  <c r="H792" i="1" s="1"/>
  <c r="I793" i="1"/>
  <c r="J793" i="1" s="1"/>
  <c r="Q793" i="1" s="1"/>
  <c r="I794" i="1"/>
  <c r="H794" i="1" s="1"/>
  <c r="K794" i="1"/>
  <c r="R794" i="1" s="1"/>
  <c r="I795" i="1"/>
  <c r="J795" i="1" s="1"/>
  <c r="Q795" i="1" s="1"/>
  <c r="I796" i="1"/>
  <c r="K796" i="1" s="1"/>
  <c r="R796" i="1" s="1"/>
  <c r="I797" i="1"/>
  <c r="I798" i="1"/>
  <c r="J798" i="1" s="1"/>
  <c r="Q798" i="1" s="1"/>
  <c r="I799" i="1"/>
  <c r="I800" i="1"/>
  <c r="J800" i="1" s="1"/>
  <c r="Q800" i="1" s="1"/>
  <c r="I801" i="1"/>
  <c r="H801" i="1" s="1"/>
  <c r="I688" i="1"/>
  <c r="V689" i="1"/>
  <c r="O689" i="1" s="1"/>
  <c r="V690" i="1"/>
  <c r="O690" i="1" s="1"/>
  <c r="P690" i="1" s="1"/>
  <c r="V691" i="1"/>
  <c r="O691" i="1" s="1"/>
  <c r="P691" i="1" s="1"/>
  <c r="V692" i="1"/>
  <c r="O692" i="1" s="1"/>
  <c r="P692" i="1" s="1"/>
  <c r="V693" i="1"/>
  <c r="O693" i="1" s="1"/>
  <c r="P693" i="1" s="1"/>
  <c r="V694" i="1"/>
  <c r="O694" i="1" s="1"/>
  <c r="P694" i="1" s="1"/>
  <c r="V695" i="1"/>
  <c r="O695" i="1" s="1"/>
  <c r="P695" i="1" s="1"/>
  <c r="V696" i="1"/>
  <c r="O696" i="1" s="1"/>
  <c r="P696" i="1" s="1"/>
  <c r="V697" i="1"/>
  <c r="O697" i="1" s="1"/>
  <c r="V698" i="1"/>
  <c r="O698" i="1" s="1"/>
  <c r="P698" i="1" s="1"/>
  <c r="V699" i="1"/>
  <c r="O699" i="1" s="1"/>
  <c r="P699" i="1" s="1"/>
  <c r="V700" i="1"/>
  <c r="O700" i="1" s="1"/>
  <c r="P700" i="1" s="1"/>
  <c r="V701" i="1"/>
  <c r="O701" i="1" s="1"/>
  <c r="P701" i="1" s="1"/>
  <c r="V702" i="1"/>
  <c r="O702" i="1" s="1"/>
  <c r="P702" i="1" s="1"/>
  <c r="V703" i="1"/>
  <c r="O703" i="1" s="1"/>
  <c r="P703" i="1" s="1"/>
  <c r="V704" i="1"/>
  <c r="O704" i="1" s="1"/>
  <c r="V705" i="1"/>
  <c r="O705" i="1" s="1"/>
  <c r="P705" i="1" s="1"/>
  <c r="V706" i="1"/>
  <c r="O706" i="1" s="1"/>
  <c r="P706" i="1" s="1"/>
  <c r="V707" i="1"/>
  <c r="O707" i="1" s="1"/>
  <c r="P707" i="1" s="1"/>
  <c r="V708" i="1"/>
  <c r="O708" i="1" s="1"/>
  <c r="P708" i="1" s="1"/>
  <c r="V709" i="1"/>
  <c r="O709" i="1" s="1"/>
  <c r="P709" i="1" s="1"/>
  <c r="V710" i="1"/>
  <c r="O710" i="1" s="1"/>
  <c r="P710" i="1" s="1"/>
  <c r="V711" i="1"/>
  <c r="O711" i="1" s="1"/>
  <c r="V712" i="1"/>
  <c r="O712" i="1" s="1"/>
  <c r="P712" i="1" s="1"/>
  <c r="V713" i="1"/>
  <c r="O713" i="1" s="1"/>
  <c r="P713" i="1" s="1"/>
  <c r="V714" i="1"/>
  <c r="O714" i="1" s="1"/>
  <c r="P714" i="1" s="1"/>
  <c r="V715" i="1"/>
  <c r="O715" i="1" s="1"/>
  <c r="V716" i="1"/>
  <c r="O716" i="1" s="1"/>
  <c r="P716" i="1" s="1"/>
  <c r="V717" i="1"/>
  <c r="O717" i="1" s="1"/>
  <c r="P717" i="1" s="1"/>
  <c r="V718" i="1"/>
  <c r="O718" i="1" s="1"/>
  <c r="P718" i="1" s="1"/>
  <c r="V719" i="1"/>
  <c r="O719" i="1" s="1"/>
  <c r="P719" i="1" s="1"/>
  <c r="V720" i="1"/>
  <c r="O720" i="1" s="1"/>
  <c r="P720" i="1" s="1"/>
  <c r="V721" i="1"/>
  <c r="O721" i="1" s="1"/>
  <c r="P721" i="1" s="1"/>
  <c r="V722" i="1"/>
  <c r="O722" i="1" s="1"/>
  <c r="P722" i="1" s="1"/>
  <c r="V723" i="1"/>
  <c r="O723" i="1" s="1"/>
  <c r="P723" i="1" s="1"/>
  <c r="V724" i="1"/>
  <c r="O724" i="1" s="1"/>
  <c r="V725" i="1"/>
  <c r="O725" i="1" s="1"/>
  <c r="P725" i="1" s="1"/>
  <c r="V726" i="1"/>
  <c r="O726" i="1" s="1"/>
  <c r="P726" i="1" s="1"/>
  <c r="V727" i="1"/>
  <c r="O727" i="1" s="1"/>
  <c r="V728" i="1"/>
  <c r="O728" i="1" s="1"/>
  <c r="V729" i="1"/>
  <c r="O729" i="1" s="1"/>
  <c r="P729" i="1" s="1"/>
  <c r="V730" i="1"/>
  <c r="O730" i="1" s="1"/>
  <c r="P730" i="1" s="1"/>
  <c r="V731" i="1"/>
  <c r="O731" i="1" s="1"/>
  <c r="V732" i="1"/>
  <c r="O732" i="1" s="1"/>
  <c r="V733" i="1"/>
  <c r="O733" i="1" s="1"/>
  <c r="P733" i="1" s="1"/>
  <c r="V734" i="1"/>
  <c r="O734" i="1" s="1"/>
  <c r="P734" i="1" s="1"/>
  <c r="V735" i="1"/>
  <c r="O735" i="1" s="1"/>
  <c r="P735" i="1" s="1"/>
  <c r="V736" i="1"/>
  <c r="O736" i="1" s="1"/>
  <c r="P736" i="1" s="1"/>
  <c r="V737" i="1"/>
  <c r="O737" i="1" s="1"/>
  <c r="V738" i="1"/>
  <c r="O738" i="1" s="1"/>
  <c r="V739" i="1"/>
  <c r="O739" i="1" s="1"/>
  <c r="V740" i="1"/>
  <c r="O740" i="1" s="1"/>
  <c r="P740" i="1" s="1"/>
  <c r="V741" i="1"/>
  <c r="O741" i="1" s="1"/>
  <c r="P741" i="1" s="1"/>
  <c r="V742" i="1"/>
  <c r="O742" i="1" s="1"/>
  <c r="P742" i="1" s="1"/>
  <c r="V743" i="1"/>
  <c r="O743" i="1" s="1"/>
  <c r="P743" i="1" s="1"/>
  <c r="V744" i="1"/>
  <c r="O744" i="1" s="1"/>
  <c r="V745" i="1"/>
  <c r="O745" i="1" s="1"/>
  <c r="P745" i="1" s="1"/>
  <c r="V746" i="1"/>
  <c r="O746" i="1" s="1"/>
  <c r="V747" i="1"/>
  <c r="O747" i="1" s="1"/>
  <c r="P747" i="1" s="1"/>
  <c r="V748" i="1"/>
  <c r="O748" i="1" s="1"/>
  <c r="P748" i="1" s="1"/>
  <c r="V749" i="1"/>
  <c r="O749" i="1" s="1"/>
  <c r="P749" i="1" s="1"/>
  <c r="V750" i="1"/>
  <c r="O750" i="1" s="1"/>
  <c r="P750" i="1" s="1"/>
  <c r="V751" i="1"/>
  <c r="O751" i="1" s="1"/>
  <c r="V752" i="1"/>
  <c r="O752" i="1" s="1"/>
  <c r="P752" i="1" s="1"/>
  <c r="V753" i="1"/>
  <c r="O753" i="1" s="1"/>
  <c r="P753" i="1" s="1"/>
  <c r="V754" i="1"/>
  <c r="O754" i="1" s="1"/>
  <c r="P754" i="1" s="1"/>
  <c r="V755" i="1"/>
  <c r="O755" i="1" s="1"/>
  <c r="P755" i="1" s="1"/>
  <c r="V756" i="1"/>
  <c r="O756" i="1" s="1"/>
  <c r="P756" i="1" s="1"/>
  <c r="V757" i="1"/>
  <c r="O757" i="1" s="1"/>
  <c r="P757" i="1" s="1"/>
  <c r="V758" i="1"/>
  <c r="O758" i="1" s="1"/>
  <c r="V759" i="1"/>
  <c r="O759" i="1" s="1"/>
  <c r="P759" i="1" s="1"/>
  <c r="V760" i="1"/>
  <c r="O760" i="1" s="1"/>
  <c r="V761" i="1"/>
  <c r="O761" i="1" s="1"/>
  <c r="V762" i="1"/>
  <c r="O762" i="1" s="1"/>
  <c r="P762" i="1" s="1"/>
  <c r="V763" i="1"/>
  <c r="O763" i="1" s="1"/>
  <c r="P763" i="1" s="1"/>
  <c r="V764" i="1"/>
  <c r="O764" i="1" s="1"/>
  <c r="P764" i="1" s="1"/>
  <c r="V765" i="1"/>
  <c r="O765" i="1" s="1"/>
  <c r="P765" i="1" s="1"/>
  <c r="V766" i="1"/>
  <c r="O766" i="1" s="1"/>
  <c r="V767" i="1"/>
  <c r="O767" i="1" s="1"/>
  <c r="P767" i="1" s="1"/>
  <c r="V768" i="1"/>
  <c r="O768" i="1" s="1"/>
  <c r="V769" i="1"/>
  <c r="O769" i="1" s="1"/>
  <c r="P769" i="1" s="1"/>
  <c r="V770" i="1"/>
  <c r="O770" i="1" s="1"/>
  <c r="P770" i="1" s="1"/>
  <c r="V771" i="1"/>
  <c r="O771" i="1" s="1"/>
  <c r="P771" i="1" s="1"/>
  <c r="V772" i="1"/>
  <c r="O772" i="1" s="1"/>
  <c r="V773" i="1"/>
  <c r="O773" i="1" s="1"/>
  <c r="V774" i="1"/>
  <c r="O774" i="1" s="1"/>
  <c r="P774" i="1" s="1"/>
  <c r="V775" i="1"/>
  <c r="O775" i="1" s="1"/>
  <c r="P775" i="1" s="1"/>
  <c r="V776" i="1"/>
  <c r="O776" i="1" s="1"/>
  <c r="P776" i="1" s="1"/>
  <c r="V777" i="1"/>
  <c r="O777" i="1" s="1"/>
  <c r="P777" i="1" s="1"/>
  <c r="V778" i="1"/>
  <c r="O778" i="1" s="1"/>
  <c r="V779" i="1"/>
  <c r="O779" i="1" s="1"/>
  <c r="V780" i="1"/>
  <c r="O780" i="1" s="1"/>
  <c r="P780" i="1" s="1"/>
  <c r="V781" i="1"/>
  <c r="O781" i="1" s="1"/>
  <c r="P781" i="1" s="1"/>
  <c r="V782" i="1"/>
  <c r="O782" i="1" s="1"/>
  <c r="P782" i="1" s="1"/>
  <c r="V783" i="1"/>
  <c r="O783" i="1" s="1"/>
  <c r="V784" i="1"/>
  <c r="O784" i="1" s="1"/>
  <c r="P784" i="1" s="1"/>
  <c r="V785" i="1"/>
  <c r="O785" i="1" s="1"/>
  <c r="P785" i="1" s="1"/>
  <c r="V786" i="1"/>
  <c r="O786" i="1" s="1"/>
  <c r="P786" i="1" s="1"/>
  <c r="V787" i="1"/>
  <c r="O787" i="1" s="1"/>
  <c r="V788" i="1"/>
  <c r="O788" i="1" s="1"/>
  <c r="V789" i="1"/>
  <c r="O789" i="1" s="1"/>
  <c r="V790" i="1"/>
  <c r="O790" i="1" s="1"/>
  <c r="P790" i="1" s="1"/>
  <c r="V791" i="1"/>
  <c r="O791" i="1" s="1"/>
  <c r="V792" i="1"/>
  <c r="O792" i="1" s="1"/>
  <c r="P792" i="1" s="1"/>
  <c r="V793" i="1"/>
  <c r="O793" i="1" s="1"/>
  <c r="P793" i="1" s="1"/>
  <c r="V794" i="1"/>
  <c r="O794" i="1" s="1"/>
  <c r="P794" i="1" s="1"/>
  <c r="V795" i="1"/>
  <c r="O795" i="1" s="1"/>
  <c r="P795" i="1" s="1"/>
  <c r="V796" i="1"/>
  <c r="O796" i="1" s="1"/>
  <c r="P796" i="1" s="1"/>
  <c r="V797" i="1"/>
  <c r="O797" i="1" s="1"/>
  <c r="P797" i="1" s="1"/>
  <c r="V798" i="1"/>
  <c r="O798" i="1" s="1"/>
  <c r="P798" i="1" s="1"/>
  <c r="V799" i="1"/>
  <c r="O799" i="1" s="1"/>
  <c r="P799" i="1" s="1"/>
  <c r="V800" i="1"/>
  <c r="O800" i="1" s="1"/>
  <c r="P800" i="1" s="1"/>
  <c r="V801" i="1"/>
  <c r="O801" i="1" s="1"/>
  <c r="V688" i="1"/>
  <c r="O688" i="1" s="1"/>
  <c r="I668" i="1"/>
  <c r="H668" i="1" s="1"/>
  <c r="I669" i="1"/>
  <c r="H669" i="1" s="1"/>
  <c r="I670" i="1"/>
  <c r="J670" i="1" s="1"/>
  <c r="Q670" i="1" s="1"/>
  <c r="I671" i="1"/>
  <c r="H671" i="1" s="1"/>
  <c r="I672" i="1"/>
  <c r="J672" i="1" s="1"/>
  <c r="Q672" i="1" s="1"/>
  <c r="I673" i="1"/>
  <c r="H673" i="1" s="1"/>
  <c r="I674" i="1"/>
  <c r="K674" i="1" s="1"/>
  <c r="R674" i="1" s="1"/>
  <c r="I667" i="1"/>
  <c r="V668" i="1"/>
  <c r="O668" i="1" s="1"/>
  <c r="P668" i="1" s="1"/>
  <c r="V669" i="1"/>
  <c r="O669" i="1" s="1"/>
  <c r="V670" i="1"/>
  <c r="O670" i="1" s="1"/>
  <c r="P670" i="1" s="1"/>
  <c r="V671" i="1"/>
  <c r="O671" i="1" s="1"/>
  <c r="P671" i="1" s="1"/>
  <c r="V672" i="1"/>
  <c r="O672" i="1" s="1"/>
  <c r="P672" i="1" s="1"/>
  <c r="V673" i="1"/>
  <c r="O673" i="1" s="1"/>
  <c r="V674" i="1"/>
  <c r="O674" i="1" s="1"/>
  <c r="P674" i="1" s="1"/>
  <c r="V667" i="1"/>
  <c r="O667" i="1" s="1"/>
  <c r="I647" i="1"/>
  <c r="K647" i="1" s="1"/>
  <c r="R647" i="1" s="1"/>
  <c r="I648" i="1"/>
  <c r="H648" i="1" s="1"/>
  <c r="I649" i="1"/>
  <c r="J649" i="1" s="1"/>
  <c r="Q649" i="1" s="1"/>
  <c r="I650" i="1"/>
  <c r="H650" i="1" s="1"/>
  <c r="I651" i="1"/>
  <c r="J651" i="1" s="1"/>
  <c r="Q651" i="1" s="1"/>
  <c r="I652" i="1"/>
  <c r="I653" i="1"/>
  <c r="H653" i="1" s="1"/>
  <c r="I654" i="1"/>
  <c r="H654" i="1" s="1"/>
  <c r="I655" i="1"/>
  <c r="I646" i="1"/>
  <c r="V655" i="1"/>
  <c r="O655" i="1" s="1"/>
  <c r="P655" i="1" s="1"/>
  <c r="V647" i="1"/>
  <c r="O647" i="1" s="1"/>
  <c r="P647" i="1" s="1"/>
  <c r="V648" i="1"/>
  <c r="O648" i="1" s="1"/>
  <c r="P648" i="1" s="1"/>
  <c r="V649" i="1"/>
  <c r="O649" i="1" s="1"/>
  <c r="P649" i="1" s="1"/>
  <c r="V650" i="1"/>
  <c r="O650" i="1" s="1"/>
  <c r="P650" i="1" s="1"/>
  <c r="V651" i="1"/>
  <c r="O651" i="1" s="1"/>
  <c r="P651" i="1" s="1"/>
  <c r="V652" i="1"/>
  <c r="O652" i="1" s="1"/>
  <c r="P652" i="1" s="1"/>
  <c r="V653" i="1"/>
  <c r="O653" i="1" s="1"/>
  <c r="P653" i="1" s="1"/>
  <c r="V654" i="1"/>
  <c r="O654" i="1" s="1"/>
  <c r="V646" i="1"/>
  <c r="I626" i="1"/>
  <c r="H626" i="1" s="1"/>
  <c r="I627" i="1"/>
  <c r="H627" i="1" s="1"/>
  <c r="I628" i="1"/>
  <c r="J628" i="1" s="1"/>
  <c r="Q628" i="1" s="1"/>
  <c r="I629" i="1"/>
  <c r="H629" i="1" s="1"/>
  <c r="I630" i="1"/>
  <c r="I631" i="1"/>
  <c r="H631" i="1" s="1"/>
  <c r="I632" i="1"/>
  <c r="I633" i="1"/>
  <c r="J633" i="1" s="1"/>
  <c r="Q633" i="1" s="1"/>
  <c r="I634" i="1"/>
  <c r="H634" i="1" s="1"/>
  <c r="I625" i="1"/>
  <c r="V626" i="1"/>
  <c r="O626" i="1" s="1"/>
  <c r="V627" i="1"/>
  <c r="O627" i="1" s="1"/>
  <c r="P627" i="1" s="1"/>
  <c r="V628" i="1"/>
  <c r="O628" i="1" s="1"/>
  <c r="P628" i="1" s="1"/>
  <c r="V629" i="1"/>
  <c r="O629" i="1" s="1"/>
  <c r="P629" i="1" s="1"/>
  <c r="V630" i="1"/>
  <c r="O630" i="1" s="1"/>
  <c r="P630" i="1" s="1"/>
  <c r="V631" i="1"/>
  <c r="O631" i="1" s="1"/>
  <c r="P631" i="1" s="1"/>
  <c r="V632" i="1"/>
  <c r="O632" i="1" s="1"/>
  <c r="P632" i="1" s="1"/>
  <c r="V633" i="1"/>
  <c r="O633" i="1" s="1"/>
  <c r="P633" i="1" s="1"/>
  <c r="V634" i="1"/>
  <c r="O634" i="1" s="1"/>
  <c r="P634" i="1" s="1"/>
  <c r="V625" i="1"/>
  <c r="I596" i="1"/>
  <c r="J596" i="1" s="1"/>
  <c r="Q596" i="1" s="1"/>
  <c r="I597" i="1"/>
  <c r="H597" i="1" s="1"/>
  <c r="I598" i="1"/>
  <c r="J598" i="1" s="1"/>
  <c r="Q598" i="1" s="1"/>
  <c r="I599" i="1"/>
  <c r="I600" i="1"/>
  <c r="I601" i="1"/>
  <c r="I602" i="1"/>
  <c r="J602" i="1" s="1"/>
  <c r="Q602" i="1" s="1"/>
  <c r="I603" i="1"/>
  <c r="J603" i="1" s="1"/>
  <c r="Q603" i="1" s="1"/>
  <c r="I604" i="1"/>
  <c r="H604" i="1" s="1"/>
  <c r="I605" i="1"/>
  <c r="J605" i="1" s="1"/>
  <c r="Q605" i="1" s="1"/>
  <c r="I606" i="1"/>
  <c r="J606" i="1" s="1"/>
  <c r="Q606" i="1" s="1"/>
  <c r="I607" i="1"/>
  <c r="I608" i="1"/>
  <c r="K608" i="1" s="1"/>
  <c r="R608" i="1" s="1"/>
  <c r="I609" i="1"/>
  <c r="J609" i="1" s="1"/>
  <c r="Q609" i="1" s="1"/>
  <c r="I610" i="1"/>
  <c r="H610" i="1" s="1"/>
  <c r="I611" i="1"/>
  <c r="J611" i="1" s="1"/>
  <c r="Q611" i="1" s="1"/>
  <c r="I612" i="1"/>
  <c r="I595" i="1"/>
  <c r="V596" i="1"/>
  <c r="O596" i="1" s="1"/>
  <c r="P596" i="1" s="1"/>
  <c r="V597" i="1"/>
  <c r="O597" i="1" s="1"/>
  <c r="V598" i="1"/>
  <c r="O598" i="1" s="1"/>
  <c r="P598" i="1" s="1"/>
  <c r="V599" i="1"/>
  <c r="O599" i="1" s="1"/>
  <c r="P599" i="1" s="1"/>
  <c r="V600" i="1"/>
  <c r="O600" i="1" s="1"/>
  <c r="P600" i="1" s="1"/>
  <c r="V601" i="1"/>
  <c r="O601" i="1" s="1"/>
  <c r="P601" i="1" s="1"/>
  <c r="V602" i="1"/>
  <c r="O602" i="1" s="1"/>
  <c r="P602" i="1" s="1"/>
  <c r="V603" i="1"/>
  <c r="O603" i="1" s="1"/>
  <c r="P603" i="1" s="1"/>
  <c r="V604" i="1"/>
  <c r="O604" i="1" s="1"/>
  <c r="V605" i="1"/>
  <c r="O605" i="1" s="1"/>
  <c r="V606" i="1"/>
  <c r="O606" i="1" s="1"/>
  <c r="P606" i="1" s="1"/>
  <c r="V607" i="1"/>
  <c r="O607" i="1" s="1"/>
  <c r="P607" i="1" s="1"/>
  <c r="V608" i="1"/>
  <c r="O608" i="1" s="1"/>
  <c r="P608" i="1" s="1"/>
  <c r="V609" i="1"/>
  <c r="O609" i="1" s="1"/>
  <c r="P609" i="1" s="1"/>
  <c r="V610" i="1"/>
  <c r="O610" i="1" s="1"/>
  <c r="P610" i="1" s="1"/>
  <c r="V611" i="1"/>
  <c r="O611" i="1" s="1"/>
  <c r="P611" i="1" s="1"/>
  <c r="V612" i="1"/>
  <c r="O612" i="1" s="1"/>
  <c r="P612" i="1" s="1"/>
  <c r="V595" i="1"/>
  <c r="I582" i="1"/>
  <c r="I569" i="1"/>
  <c r="H569" i="1" s="1"/>
  <c r="I570" i="1"/>
  <c r="I571" i="1"/>
  <c r="J571" i="1" s="1"/>
  <c r="Q571" i="1" s="1"/>
  <c r="I572" i="1"/>
  <c r="H572" i="1" s="1"/>
  <c r="I573" i="1"/>
  <c r="J573" i="1" s="1"/>
  <c r="Q573" i="1" s="1"/>
  <c r="I574" i="1"/>
  <c r="H574" i="1" s="1"/>
  <c r="I575" i="1"/>
  <c r="K575" i="1" s="1"/>
  <c r="R575" i="1" s="1"/>
  <c r="I576" i="1"/>
  <c r="H576" i="1" s="1"/>
  <c r="J576" i="1"/>
  <c r="Q576" i="1" s="1"/>
  <c r="I577" i="1"/>
  <c r="J577" i="1" s="1"/>
  <c r="Q577" i="1" s="1"/>
  <c r="I578" i="1"/>
  <c r="J578" i="1" s="1"/>
  <c r="Q578" i="1" s="1"/>
  <c r="I579" i="1"/>
  <c r="J579" i="1" s="1"/>
  <c r="Q579" i="1" s="1"/>
  <c r="I580" i="1"/>
  <c r="H580" i="1" s="1"/>
  <c r="I581" i="1"/>
  <c r="H581" i="1" s="1"/>
  <c r="I568" i="1"/>
  <c r="V569" i="1"/>
  <c r="O569" i="1" s="1"/>
  <c r="P569" i="1" s="1"/>
  <c r="V570" i="1"/>
  <c r="O570" i="1" s="1"/>
  <c r="P570" i="1" s="1"/>
  <c r="V571" i="1"/>
  <c r="O571" i="1" s="1"/>
  <c r="P571" i="1" s="1"/>
  <c r="V572" i="1"/>
  <c r="O572" i="1" s="1"/>
  <c r="P572" i="1" s="1"/>
  <c r="V573" i="1"/>
  <c r="O573" i="1" s="1"/>
  <c r="P573" i="1" s="1"/>
  <c r="V574" i="1"/>
  <c r="O574" i="1" s="1"/>
  <c r="P574" i="1" s="1"/>
  <c r="V575" i="1"/>
  <c r="O575" i="1" s="1"/>
  <c r="P575" i="1" s="1"/>
  <c r="V576" i="1"/>
  <c r="O576" i="1" s="1"/>
  <c r="V577" i="1"/>
  <c r="O577" i="1" s="1"/>
  <c r="P577" i="1" s="1"/>
  <c r="V578" i="1"/>
  <c r="O578" i="1" s="1"/>
  <c r="P578" i="1" s="1"/>
  <c r="V579" i="1"/>
  <c r="O579" i="1" s="1"/>
  <c r="P579" i="1" s="1"/>
  <c r="V580" i="1"/>
  <c r="O580" i="1" s="1"/>
  <c r="V581" i="1"/>
  <c r="O581" i="1" s="1"/>
  <c r="P581" i="1" s="1"/>
  <c r="V582" i="1"/>
  <c r="O582" i="1" s="1"/>
  <c r="V568" i="1"/>
  <c r="O568" i="1" s="1"/>
  <c r="I361" i="1"/>
  <c r="K361" i="1" s="1"/>
  <c r="R361" i="1" s="1"/>
  <c r="I362" i="1"/>
  <c r="K362" i="1" s="1"/>
  <c r="R362" i="1" s="1"/>
  <c r="I363" i="1"/>
  <c r="J363" i="1" s="1"/>
  <c r="I364" i="1"/>
  <c r="H364" i="1" s="1"/>
  <c r="I365" i="1"/>
  <c r="J365" i="1" s="1"/>
  <c r="Q365" i="1" s="1"/>
  <c r="I366" i="1"/>
  <c r="J366" i="1" s="1"/>
  <c r="Q366" i="1" s="1"/>
  <c r="I367" i="1"/>
  <c r="H367" i="1" s="1"/>
  <c r="I368" i="1"/>
  <c r="I369" i="1"/>
  <c r="K369" i="1" s="1"/>
  <c r="R369" i="1" s="1"/>
  <c r="I370" i="1"/>
  <c r="H370" i="1" s="1"/>
  <c r="I371" i="1"/>
  <c r="I372" i="1"/>
  <c r="I373" i="1"/>
  <c r="J373" i="1" s="1"/>
  <c r="Q373" i="1" s="1"/>
  <c r="I374" i="1"/>
  <c r="J374" i="1" s="1"/>
  <c r="Q374" i="1" s="1"/>
  <c r="I375" i="1"/>
  <c r="I376" i="1"/>
  <c r="J376" i="1" s="1"/>
  <c r="Q376" i="1" s="1"/>
  <c r="I377" i="1"/>
  <c r="H377" i="1" s="1"/>
  <c r="I378" i="1"/>
  <c r="J378" i="1" s="1"/>
  <c r="Q378" i="1" s="1"/>
  <c r="I379" i="1"/>
  <c r="H379" i="1" s="1"/>
  <c r="I380" i="1"/>
  <c r="H380" i="1" s="1"/>
  <c r="I381" i="1"/>
  <c r="I382" i="1"/>
  <c r="K382" i="1" s="1"/>
  <c r="R382" i="1" s="1"/>
  <c r="I383" i="1"/>
  <c r="H383" i="1" s="1"/>
  <c r="I384" i="1"/>
  <c r="H384" i="1" s="1"/>
  <c r="I385" i="1"/>
  <c r="J385" i="1" s="1"/>
  <c r="Q385" i="1" s="1"/>
  <c r="I386" i="1"/>
  <c r="J386" i="1" s="1"/>
  <c r="Q386" i="1" s="1"/>
  <c r="I387" i="1"/>
  <c r="H387" i="1" s="1"/>
  <c r="I388" i="1"/>
  <c r="J388" i="1" s="1"/>
  <c r="Q388" i="1" s="1"/>
  <c r="I389" i="1"/>
  <c r="K389" i="1" s="1"/>
  <c r="R389" i="1" s="1"/>
  <c r="I390" i="1"/>
  <c r="H390" i="1" s="1"/>
  <c r="I391" i="1"/>
  <c r="H391" i="1" s="1"/>
  <c r="I392" i="1"/>
  <c r="H392" i="1" s="1"/>
  <c r="I393" i="1"/>
  <c r="H393" i="1" s="1"/>
  <c r="I394" i="1"/>
  <c r="J394" i="1" s="1"/>
  <c r="Q394" i="1" s="1"/>
  <c r="I395" i="1"/>
  <c r="H395" i="1" s="1"/>
  <c r="I396" i="1"/>
  <c r="H396" i="1" s="1"/>
  <c r="I397" i="1"/>
  <c r="H397" i="1" s="1"/>
  <c r="I398" i="1"/>
  <c r="K398" i="1" s="1"/>
  <c r="R398" i="1" s="1"/>
  <c r="I399" i="1"/>
  <c r="H399" i="1" s="1"/>
  <c r="I400" i="1"/>
  <c r="H400" i="1" s="1"/>
  <c r="I401" i="1"/>
  <c r="H401" i="1" s="1"/>
  <c r="I402" i="1"/>
  <c r="K402" i="1" s="1"/>
  <c r="R402" i="1" s="1"/>
  <c r="I403" i="1"/>
  <c r="I404" i="1"/>
  <c r="H404" i="1" s="1"/>
  <c r="I405" i="1"/>
  <c r="I406" i="1"/>
  <c r="H406" i="1" s="1"/>
  <c r="I407" i="1"/>
  <c r="J407" i="1" s="1"/>
  <c r="Q407" i="1" s="1"/>
  <c r="I408" i="1"/>
  <c r="H408" i="1" s="1"/>
  <c r="I409" i="1"/>
  <c r="J409" i="1" s="1"/>
  <c r="Q409" i="1" s="1"/>
  <c r="I410" i="1"/>
  <c r="I411" i="1"/>
  <c r="H411" i="1" s="1"/>
  <c r="I412" i="1"/>
  <c r="J412" i="1" s="1"/>
  <c r="Q412" i="1" s="1"/>
  <c r="I413" i="1"/>
  <c r="J413" i="1" s="1"/>
  <c r="Q413" i="1" s="1"/>
  <c r="I414" i="1"/>
  <c r="J414" i="1" s="1"/>
  <c r="Q414" i="1" s="1"/>
  <c r="I415" i="1"/>
  <c r="H415" i="1" s="1"/>
  <c r="I416" i="1"/>
  <c r="H416" i="1" s="1"/>
  <c r="I417" i="1"/>
  <c r="I418" i="1"/>
  <c r="J418" i="1" s="1"/>
  <c r="Q418" i="1" s="1"/>
  <c r="I419" i="1"/>
  <c r="H419" i="1" s="1"/>
  <c r="I420" i="1"/>
  <c r="H420" i="1" s="1"/>
  <c r="I421" i="1"/>
  <c r="H421" i="1" s="1"/>
  <c r="I422" i="1"/>
  <c r="K422" i="1" s="1"/>
  <c r="R422" i="1" s="1"/>
  <c r="I423" i="1"/>
  <c r="H423" i="1" s="1"/>
  <c r="I424" i="1"/>
  <c r="I425" i="1"/>
  <c r="I426" i="1"/>
  <c r="H426" i="1" s="1"/>
  <c r="I427" i="1"/>
  <c r="J427" i="1" s="1"/>
  <c r="Q427" i="1" s="1"/>
  <c r="I428" i="1"/>
  <c r="J428" i="1" s="1"/>
  <c r="Q428" i="1" s="1"/>
  <c r="I429" i="1"/>
  <c r="K429" i="1" s="1"/>
  <c r="R429" i="1" s="1"/>
  <c r="I430" i="1"/>
  <c r="H430" i="1" s="1"/>
  <c r="I431" i="1"/>
  <c r="J431" i="1" s="1"/>
  <c r="Q431" i="1" s="1"/>
  <c r="I432" i="1"/>
  <c r="H432" i="1" s="1"/>
  <c r="I433" i="1"/>
  <c r="H433" i="1" s="1"/>
  <c r="I434" i="1"/>
  <c r="H434" i="1" s="1"/>
  <c r="I435" i="1"/>
  <c r="H435" i="1" s="1"/>
  <c r="I436" i="1"/>
  <c r="H436" i="1" s="1"/>
  <c r="I437" i="1"/>
  <c r="I438" i="1"/>
  <c r="J438" i="1" s="1"/>
  <c r="Q438" i="1" s="1"/>
  <c r="I439" i="1"/>
  <c r="J439" i="1" s="1"/>
  <c r="Q439" i="1" s="1"/>
  <c r="I440" i="1"/>
  <c r="J440" i="1" s="1"/>
  <c r="Q440" i="1" s="1"/>
  <c r="I441" i="1"/>
  <c r="H441" i="1" s="1"/>
  <c r="I442" i="1"/>
  <c r="K442" i="1" s="1"/>
  <c r="R442" i="1" s="1"/>
  <c r="I443" i="1"/>
  <c r="I444" i="1"/>
  <c r="H444" i="1" s="1"/>
  <c r="I445" i="1"/>
  <c r="I446" i="1"/>
  <c r="I447" i="1"/>
  <c r="H447" i="1" s="1"/>
  <c r="I448" i="1"/>
  <c r="H448" i="1" s="1"/>
  <c r="I449" i="1"/>
  <c r="J449" i="1" s="1"/>
  <c r="Q449" i="1" s="1"/>
  <c r="I450" i="1"/>
  <c r="H450" i="1" s="1"/>
  <c r="I451" i="1"/>
  <c r="J451" i="1" s="1"/>
  <c r="Q451" i="1" s="1"/>
  <c r="I452" i="1"/>
  <c r="H452" i="1" s="1"/>
  <c r="I453" i="1"/>
  <c r="I454" i="1"/>
  <c r="J454" i="1" s="1"/>
  <c r="Q454" i="1" s="1"/>
  <c r="I455" i="1"/>
  <c r="J455" i="1" s="1"/>
  <c r="Q455" i="1" s="1"/>
  <c r="I456" i="1"/>
  <c r="K456" i="1" s="1"/>
  <c r="R456" i="1" s="1"/>
  <c r="I457" i="1"/>
  <c r="H457" i="1" s="1"/>
  <c r="I458" i="1"/>
  <c r="I459" i="1"/>
  <c r="J459" i="1" s="1"/>
  <c r="Q459" i="1" s="1"/>
  <c r="I460" i="1"/>
  <c r="H460" i="1" s="1"/>
  <c r="I461" i="1"/>
  <c r="H461" i="1" s="1"/>
  <c r="I462" i="1"/>
  <c r="K462" i="1" s="1"/>
  <c r="R462" i="1" s="1"/>
  <c r="I463" i="1"/>
  <c r="H463" i="1" s="1"/>
  <c r="I464" i="1"/>
  <c r="H464" i="1" s="1"/>
  <c r="I465" i="1"/>
  <c r="I466" i="1"/>
  <c r="H466" i="1" s="1"/>
  <c r="I467" i="1"/>
  <c r="J467" i="1" s="1"/>
  <c r="Q467" i="1" s="1"/>
  <c r="I468" i="1"/>
  <c r="H468" i="1" s="1"/>
  <c r="I469" i="1"/>
  <c r="J469" i="1" s="1"/>
  <c r="Q469" i="1" s="1"/>
  <c r="I470" i="1"/>
  <c r="I471" i="1"/>
  <c r="J471" i="1" s="1"/>
  <c r="Q471" i="1" s="1"/>
  <c r="I472" i="1"/>
  <c r="J472" i="1" s="1"/>
  <c r="Q472" i="1" s="1"/>
  <c r="I473" i="1"/>
  <c r="H473" i="1" s="1"/>
  <c r="I474" i="1"/>
  <c r="J474" i="1" s="1"/>
  <c r="Q474" i="1" s="1"/>
  <c r="I475" i="1"/>
  <c r="H475" i="1" s="1"/>
  <c r="I476" i="1"/>
  <c r="J476" i="1" s="1"/>
  <c r="Q476" i="1" s="1"/>
  <c r="I477" i="1"/>
  <c r="H477" i="1" s="1"/>
  <c r="I478" i="1"/>
  <c r="I479" i="1"/>
  <c r="H479" i="1" s="1"/>
  <c r="I480" i="1"/>
  <c r="H480" i="1" s="1"/>
  <c r="I481" i="1"/>
  <c r="H481" i="1" s="1"/>
  <c r="I482" i="1"/>
  <c r="I483" i="1"/>
  <c r="I484" i="1"/>
  <c r="H484" i="1" s="1"/>
  <c r="I485" i="1"/>
  <c r="J485" i="1" s="1"/>
  <c r="Q485" i="1" s="1"/>
  <c r="I486" i="1"/>
  <c r="H486" i="1" s="1"/>
  <c r="I487" i="1"/>
  <c r="I488" i="1"/>
  <c r="H488" i="1" s="1"/>
  <c r="I489" i="1"/>
  <c r="J489" i="1" s="1"/>
  <c r="Q489" i="1" s="1"/>
  <c r="I490" i="1"/>
  <c r="H490" i="1" s="1"/>
  <c r="I491" i="1"/>
  <c r="I492" i="1"/>
  <c r="H492" i="1" s="1"/>
  <c r="I493" i="1"/>
  <c r="I494" i="1"/>
  <c r="J494" i="1" s="1"/>
  <c r="Q494" i="1" s="1"/>
  <c r="I495" i="1"/>
  <c r="H495" i="1" s="1"/>
  <c r="I496" i="1"/>
  <c r="J496" i="1" s="1"/>
  <c r="Q496" i="1" s="1"/>
  <c r="I497" i="1"/>
  <c r="H497" i="1" s="1"/>
  <c r="I498" i="1"/>
  <c r="I499" i="1"/>
  <c r="I500" i="1"/>
  <c r="H500" i="1" s="1"/>
  <c r="I501" i="1"/>
  <c r="I502" i="1"/>
  <c r="K502" i="1" s="1"/>
  <c r="R502" i="1" s="1"/>
  <c r="I503" i="1"/>
  <c r="H503" i="1" s="1"/>
  <c r="I504" i="1"/>
  <c r="H504" i="1" s="1"/>
  <c r="I505" i="1"/>
  <c r="I506" i="1"/>
  <c r="H506" i="1" s="1"/>
  <c r="I507" i="1"/>
  <c r="I508" i="1"/>
  <c r="I509" i="1"/>
  <c r="K509" i="1" s="1"/>
  <c r="R509" i="1" s="1"/>
  <c r="I510" i="1"/>
  <c r="H510" i="1" s="1"/>
  <c r="I511" i="1"/>
  <c r="J511" i="1" s="1"/>
  <c r="Q511" i="1" s="1"/>
  <c r="I512" i="1"/>
  <c r="K512" i="1" s="1"/>
  <c r="R512" i="1" s="1"/>
  <c r="I513" i="1"/>
  <c r="I514" i="1"/>
  <c r="J514" i="1" s="1"/>
  <c r="Q514" i="1" s="1"/>
  <c r="I515" i="1"/>
  <c r="H515" i="1" s="1"/>
  <c r="I516" i="1"/>
  <c r="J516" i="1" s="1"/>
  <c r="Q516" i="1" s="1"/>
  <c r="I517" i="1"/>
  <c r="H517" i="1" s="1"/>
  <c r="I518" i="1"/>
  <c r="H518" i="1" s="1"/>
  <c r="I519" i="1"/>
  <c r="H519" i="1" s="1"/>
  <c r="I520" i="1"/>
  <c r="H520" i="1" s="1"/>
  <c r="I521" i="1"/>
  <c r="I522" i="1"/>
  <c r="K522" i="1" s="1"/>
  <c r="R522" i="1" s="1"/>
  <c r="I523" i="1"/>
  <c r="I524" i="1"/>
  <c r="I525" i="1"/>
  <c r="K525" i="1" s="1"/>
  <c r="R525" i="1" s="1"/>
  <c r="I526" i="1"/>
  <c r="H526" i="1" s="1"/>
  <c r="I527" i="1"/>
  <c r="J527" i="1" s="1"/>
  <c r="Q527" i="1" s="1"/>
  <c r="I528" i="1"/>
  <c r="J528" i="1" s="1"/>
  <c r="Q528" i="1" s="1"/>
  <c r="I529" i="1"/>
  <c r="J529" i="1" s="1"/>
  <c r="Q529" i="1" s="1"/>
  <c r="I530" i="1"/>
  <c r="H530" i="1" s="1"/>
  <c r="I531" i="1"/>
  <c r="J531" i="1" s="1"/>
  <c r="Q531" i="1" s="1"/>
  <c r="I532" i="1"/>
  <c r="H532" i="1" s="1"/>
  <c r="I533" i="1"/>
  <c r="I534" i="1"/>
  <c r="J534" i="1" s="1"/>
  <c r="Q534" i="1" s="1"/>
  <c r="I535" i="1"/>
  <c r="H535" i="1" s="1"/>
  <c r="I536" i="1"/>
  <c r="H536" i="1" s="1"/>
  <c r="I537" i="1"/>
  <c r="H537" i="1" s="1"/>
  <c r="I538" i="1"/>
  <c r="J538" i="1" s="1"/>
  <c r="Q538" i="1" s="1"/>
  <c r="I539" i="1"/>
  <c r="H539" i="1" s="1"/>
  <c r="I540" i="1"/>
  <c r="H540" i="1" s="1"/>
  <c r="I541" i="1"/>
  <c r="H541" i="1" s="1"/>
  <c r="I542" i="1"/>
  <c r="I543" i="1"/>
  <c r="I544" i="1"/>
  <c r="J544" i="1" s="1"/>
  <c r="Q544" i="1" s="1"/>
  <c r="I545" i="1"/>
  <c r="K545" i="1" s="1"/>
  <c r="R545" i="1" s="1"/>
  <c r="I546" i="1"/>
  <c r="H546" i="1" s="1"/>
  <c r="I547" i="1"/>
  <c r="K547" i="1" s="1"/>
  <c r="R547" i="1" s="1"/>
  <c r="I548" i="1"/>
  <c r="H548" i="1" s="1"/>
  <c r="I549" i="1"/>
  <c r="K549" i="1" s="1"/>
  <c r="R549" i="1" s="1"/>
  <c r="I550" i="1"/>
  <c r="J550" i="1" s="1"/>
  <c r="Q550" i="1" s="1"/>
  <c r="I551" i="1"/>
  <c r="J551" i="1" s="1"/>
  <c r="Q551" i="1" s="1"/>
  <c r="I552" i="1"/>
  <c r="I553" i="1"/>
  <c r="J553" i="1" s="1"/>
  <c r="Q553" i="1" s="1"/>
  <c r="I555" i="1"/>
  <c r="H555" i="1" s="1"/>
  <c r="I360" i="1"/>
  <c r="V361" i="1"/>
  <c r="O361" i="1" s="1"/>
  <c r="P361" i="1" s="1"/>
  <c r="V362" i="1"/>
  <c r="O362" i="1" s="1"/>
  <c r="P362" i="1" s="1"/>
  <c r="V363" i="1"/>
  <c r="O363" i="1" s="1"/>
  <c r="P363" i="1" s="1"/>
  <c r="V364" i="1"/>
  <c r="O364" i="1" s="1"/>
  <c r="P364" i="1" s="1"/>
  <c r="V365" i="1"/>
  <c r="O365" i="1" s="1"/>
  <c r="P365" i="1" s="1"/>
  <c r="V366" i="1"/>
  <c r="O366" i="1" s="1"/>
  <c r="V367" i="1"/>
  <c r="O367" i="1" s="1"/>
  <c r="P367" i="1" s="1"/>
  <c r="V368" i="1"/>
  <c r="O368" i="1" s="1"/>
  <c r="P368" i="1" s="1"/>
  <c r="V369" i="1"/>
  <c r="O369" i="1" s="1"/>
  <c r="P369" i="1" s="1"/>
  <c r="V370" i="1"/>
  <c r="O370" i="1" s="1"/>
  <c r="P370" i="1" s="1"/>
  <c r="V371" i="1"/>
  <c r="O371" i="1" s="1"/>
  <c r="P371" i="1" s="1"/>
  <c r="V372" i="1"/>
  <c r="O372" i="1" s="1"/>
  <c r="P372" i="1" s="1"/>
  <c r="V373" i="1"/>
  <c r="O373" i="1" s="1"/>
  <c r="P373" i="1" s="1"/>
  <c r="V374" i="1"/>
  <c r="O374" i="1" s="1"/>
  <c r="P374" i="1" s="1"/>
  <c r="V375" i="1"/>
  <c r="O375" i="1" s="1"/>
  <c r="P375" i="1" s="1"/>
  <c r="V376" i="1"/>
  <c r="O376" i="1" s="1"/>
  <c r="P376" i="1" s="1"/>
  <c r="V377" i="1"/>
  <c r="O377" i="1" s="1"/>
  <c r="V378" i="1"/>
  <c r="O378" i="1" s="1"/>
  <c r="P378" i="1" s="1"/>
  <c r="V379" i="1"/>
  <c r="O379" i="1" s="1"/>
  <c r="P379" i="1" s="1"/>
  <c r="V380" i="1"/>
  <c r="O380" i="1" s="1"/>
  <c r="P380" i="1" s="1"/>
  <c r="V381" i="1"/>
  <c r="O381" i="1" s="1"/>
  <c r="V382" i="1"/>
  <c r="O382" i="1" s="1"/>
  <c r="V383" i="1"/>
  <c r="O383" i="1" s="1"/>
  <c r="P383" i="1" s="1"/>
  <c r="V384" i="1"/>
  <c r="O384" i="1" s="1"/>
  <c r="P384" i="1" s="1"/>
  <c r="V385" i="1"/>
  <c r="O385" i="1" s="1"/>
  <c r="P385" i="1" s="1"/>
  <c r="V386" i="1"/>
  <c r="O386" i="1" s="1"/>
  <c r="V387" i="1"/>
  <c r="O387" i="1" s="1"/>
  <c r="P387" i="1" s="1"/>
  <c r="V388" i="1"/>
  <c r="O388" i="1" s="1"/>
  <c r="P388" i="1" s="1"/>
  <c r="V389" i="1"/>
  <c r="O389" i="1" s="1"/>
  <c r="P389" i="1" s="1"/>
  <c r="V390" i="1"/>
  <c r="O390" i="1" s="1"/>
  <c r="V391" i="1"/>
  <c r="O391" i="1" s="1"/>
  <c r="V392" i="1"/>
  <c r="O392" i="1" s="1"/>
  <c r="P392" i="1" s="1"/>
  <c r="V393" i="1"/>
  <c r="O393" i="1" s="1"/>
  <c r="P393" i="1" s="1"/>
  <c r="V394" i="1"/>
  <c r="O394" i="1" s="1"/>
  <c r="P394" i="1" s="1"/>
  <c r="V395" i="1"/>
  <c r="O395" i="1" s="1"/>
  <c r="P395" i="1" s="1"/>
  <c r="V396" i="1"/>
  <c r="O396" i="1" s="1"/>
  <c r="P396" i="1" s="1"/>
  <c r="V397" i="1"/>
  <c r="O397" i="1" s="1"/>
  <c r="V398" i="1"/>
  <c r="O398" i="1" s="1"/>
  <c r="P398" i="1" s="1"/>
  <c r="V399" i="1"/>
  <c r="O399" i="1" s="1"/>
  <c r="P399" i="1" s="1"/>
  <c r="V400" i="1"/>
  <c r="O400" i="1" s="1"/>
  <c r="P400" i="1" s="1"/>
  <c r="V401" i="1"/>
  <c r="O401" i="1" s="1"/>
  <c r="V402" i="1"/>
  <c r="O402" i="1" s="1"/>
  <c r="P402" i="1" s="1"/>
  <c r="V403" i="1"/>
  <c r="O403" i="1" s="1"/>
  <c r="P403" i="1" s="1"/>
  <c r="V404" i="1"/>
  <c r="O404" i="1" s="1"/>
  <c r="P404" i="1" s="1"/>
  <c r="V405" i="1"/>
  <c r="O405" i="1" s="1"/>
  <c r="P405" i="1" s="1"/>
  <c r="V406" i="1"/>
  <c r="O406" i="1" s="1"/>
  <c r="V407" i="1"/>
  <c r="O407" i="1" s="1"/>
  <c r="P407" i="1" s="1"/>
  <c r="V408" i="1"/>
  <c r="O408" i="1" s="1"/>
  <c r="P408" i="1" s="1"/>
  <c r="V409" i="1"/>
  <c r="O409" i="1" s="1"/>
  <c r="P409" i="1" s="1"/>
  <c r="V410" i="1"/>
  <c r="O410" i="1" s="1"/>
  <c r="P410" i="1" s="1"/>
  <c r="V411" i="1"/>
  <c r="O411" i="1" s="1"/>
  <c r="V412" i="1"/>
  <c r="O412" i="1" s="1"/>
  <c r="P412" i="1" s="1"/>
  <c r="V413" i="1"/>
  <c r="O413" i="1" s="1"/>
  <c r="P413" i="1" s="1"/>
  <c r="V414" i="1"/>
  <c r="O414" i="1" s="1"/>
  <c r="P414" i="1" s="1"/>
  <c r="V415" i="1"/>
  <c r="O415" i="1" s="1"/>
  <c r="V416" i="1"/>
  <c r="O416" i="1" s="1"/>
  <c r="P416" i="1" s="1"/>
  <c r="V417" i="1"/>
  <c r="O417" i="1" s="1"/>
  <c r="V418" i="1"/>
  <c r="O418" i="1" s="1"/>
  <c r="P418" i="1" s="1"/>
  <c r="V419" i="1"/>
  <c r="O419" i="1" s="1"/>
  <c r="P419" i="1" s="1"/>
  <c r="V420" i="1"/>
  <c r="O420" i="1" s="1"/>
  <c r="P420" i="1" s="1"/>
  <c r="V421" i="1"/>
  <c r="O421" i="1" s="1"/>
  <c r="V422" i="1"/>
  <c r="O422" i="1" s="1"/>
  <c r="V423" i="1"/>
  <c r="O423" i="1" s="1"/>
  <c r="P423" i="1" s="1"/>
  <c r="V424" i="1"/>
  <c r="O424" i="1" s="1"/>
  <c r="P424" i="1" s="1"/>
  <c r="V425" i="1"/>
  <c r="O425" i="1" s="1"/>
  <c r="P425" i="1" s="1"/>
  <c r="V426" i="1"/>
  <c r="O426" i="1" s="1"/>
  <c r="V427" i="1"/>
  <c r="O427" i="1" s="1"/>
  <c r="P427" i="1" s="1"/>
  <c r="V428" i="1"/>
  <c r="O428" i="1" s="1"/>
  <c r="P428" i="1" s="1"/>
  <c r="V429" i="1"/>
  <c r="O429" i="1" s="1"/>
  <c r="P429" i="1" s="1"/>
  <c r="V430" i="1"/>
  <c r="O430" i="1" s="1"/>
  <c r="V431" i="1"/>
  <c r="O431" i="1" s="1"/>
  <c r="P431" i="1" s="1"/>
  <c r="V432" i="1"/>
  <c r="O432" i="1" s="1"/>
  <c r="P432" i="1" s="1"/>
  <c r="V433" i="1"/>
  <c r="O433" i="1" s="1"/>
  <c r="P433" i="1" s="1"/>
  <c r="V434" i="1"/>
  <c r="O434" i="1" s="1"/>
  <c r="P434" i="1" s="1"/>
  <c r="V435" i="1"/>
  <c r="O435" i="1" s="1"/>
  <c r="P435" i="1" s="1"/>
  <c r="V436" i="1"/>
  <c r="O436" i="1" s="1"/>
  <c r="P436" i="1" s="1"/>
  <c r="V437" i="1"/>
  <c r="O437" i="1" s="1"/>
  <c r="P437" i="1" s="1"/>
  <c r="V438" i="1"/>
  <c r="O438" i="1" s="1"/>
  <c r="P438" i="1" s="1"/>
  <c r="V439" i="1"/>
  <c r="O439" i="1" s="1"/>
  <c r="P439" i="1" s="1"/>
  <c r="V440" i="1"/>
  <c r="O440" i="1" s="1"/>
  <c r="P440" i="1" s="1"/>
  <c r="V441" i="1"/>
  <c r="O441" i="1" s="1"/>
  <c r="V442" i="1"/>
  <c r="O442" i="1" s="1"/>
  <c r="V443" i="1"/>
  <c r="O443" i="1" s="1"/>
  <c r="P443" i="1" s="1"/>
  <c r="V444" i="1"/>
  <c r="O444" i="1" s="1"/>
  <c r="P444" i="1" s="1"/>
  <c r="V445" i="1"/>
  <c r="O445" i="1" s="1"/>
  <c r="P445" i="1" s="1"/>
  <c r="V446" i="1"/>
  <c r="O446" i="1" s="1"/>
  <c r="V447" i="1"/>
  <c r="O447" i="1" s="1"/>
  <c r="P447" i="1" s="1"/>
  <c r="V448" i="1"/>
  <c r="O448" i="1" s="1"/>
  <c r="P448" i="1" s="1"/>
  <c r="V449" i="1"/>
  <c r="O449" i="1" s="1"/>
  <c r="P449" i="1" s="1"/>
  <c r="V450" i="1"/>
  <c r="O450" i="1" s="1"/>
  <c r="V451" i="1"/>
  <c r="O451" i="1" s="1"/>
  <c r="P451" i="1" s="1"/>
  <c r="V452" i="1"/>
  <c r="O452" i="1" s="1"/>
  <c r="P452" i="1" s="1"/>
  <c r="V453" i="1"/>
  <c r="O453" i="1" s="1"/>
  <c r="P453" i="1" s="1"/>
  <c r="V454" i="1"/>
  <c r="O454" i="1" s="1"/>
  <c r="P454" i="1" s="1"/>
  <c r="V455" i="1"/>
  <c r="O455" i="1" s="1"/>
  <c r="V456" i="1"/>
  <c r="O456" i="1" s="1"/>
  <c r="P456" i="1" s="1"/>
  <c r="V457" i="1"/>
  <c r="O457" i="1" s="1"/>
  <c r="P457" i="1" s="1"/>
  <c r="V458" i="1"/>
  <c r="O458" i="1" s="1"/>
  <c r="P458" i="1" s="1"/>
  <c r="V459" i="1"/>
  <c r="O459" i="1" s="1"/>
  <c r="P459" i="1" s="1"/>
  <c r="V460" i="1"/>
  <c r="O460" i="1" s="1"/>
  <c r="V461" i="1"/>
  <c r="O461" i="1" s="1"/>
  <c r="P461" i="1" s="1"/>
  <c r="V462" i="1"/>
  <c r="O462" i="1" s="1"/>
  <c r="P462" i="1" s="1"/>
  <c r="V463" i="1"/>
  <c r="O463" i="1" s="1"/>
  <c r="P463" i="1" s="1"/>
  <c r="V464" i="1"/>
  <c r="O464" i="1" s="1"/>
  <c r="P464" i="1" s="1"/>
  <c r="V465" i="1"/>
  <c r="O465" i="1" s="1"/>
  <c r="P465" i="1" s="1"/>
  <c r="V466" i="1"/>
  <c r="O466" i="1" s="1"/>
  <c r="P466" i="1" s="1"/>
  <c r="V467" i="1"/>
  <c r="O467" i="1" s="1"/>
  <c r="P467" i="1" s="1"/>
  <c r="V468" i="1"/>
  <c r="O468" i="1" s="1"/>
  <c r="P468" i="1" s="1"/>
  <c r="V469" i="1"/>
  <c r="O469" i="1" s="1"/>
  <c r="P469" i="1" s="1"/>
  <c r="V470" i="1"/>
  <c r="O470" i="1" s="1"/>
  <c r="P470" i="1" s="1"/>
  <c r="V471" i="1"/>
  <c r="O471" i="1" s="1"/>
  <c r="P471" i="1" s="1"/>
  <c r="V472" i="1"/>
  <c r="O472" i="1" s="1"/>
  <c r="P472" i="1" s="1"/>
  <c r="V473" i="1"/>
  <c r="O473" i="1" s="1"/>
  <c r="P473" i="1" s="1"/>
  <c r="V474" i="1"/>
  <c r="O474" i="1" s="1"/>
  <c r="P474" i="1" s="1"/>
  <c r="V475" i="1"/>
  <c r="O475" i="1" s="1"/>
  <c r="V476" i="1"/>
  <c r="O476" i="1" s="1"/>
  <c r="P476" i="1" s="1"/>
  <c r="V477" i="1"/>
  <c r="O477" i="1" s="1"/>
  <c r="P477" i="1" s="1"/>
  <c r="V478" i="1"/>
  <c r="O478" i="1" s="1"/>
  <c r="P478" i="1" s="1"/>
  <c r="V479" i="1"/>
  <c r="O479" i="1" s="1"/>
  <c r="P479" i="1" s="1"/>
  <c r="V480" i="1"/>
  <c r="O480" i="1" s="1"/>
  <c r="P480" i="1" s="1"/>
  <c r="V481" i="1"/>
  <c r="O481" i="1" s="1"/>
  <c r="P481" i="1" s="1"/>
  <c r="V482" i="1"/>
  <c r="O482" i="1" s="1"/>
  <c r="P482" i="1" s="1"/>
  <c r="V483" i="1"/>
  <c r="O483" i="1" s="1"/>
  <c r="P483" i="1" s="1"/>
  <c r="V484" i="1"/>
  <c r="O484" i="1" s="1"/>
  <c r="P484" i="1" s="1"/>
  <c r="V485" i="1"/>
  <c r="O485" i="1" s="1"/>
  <c r="P485" i="1" s="1"/>
  <c r="V486" i="1"/>
  <c r="O486" i="1" s="1"/>
  <c r="P486" i="1" s="1"/>
  <c r="V487" i="1"/>
  <c r="O487" i="1" s="1"/>
  <c r="P487" i="1" s="1"/>
  <c r="V488" i="1"/>
  <c r="O488" i="1" s="1"/>
  <c r="V489" i="1"/>
  <c r="O489" i="1" s="1"/>
  <c r="P489" i="1" s="1"/>
  <c r="V490" i="1"/>
  <c r="O490" i="1" s="1"/>
  <c r="V491" i="1"/>
  <c r="O491" i="1" s="1"/>
  <c r="P491" i="1" s="1"/>
  <c r="V492" i="1"/>
  <c r="O492" i="1" s="1"/>
  <c r="V493" i="1"/>
  <c r="O493" i="1" s="1"/>
  <c r="P493" i="1" s="1"/>
  <c r="V494" i="1"/>
  <c r="O494" i="1" s="1"/>
  <c r="P494" i="1" s="1"/>
  <c r="V495" i="1"/>
  <c r="O495" i="1" s="1"/>
  <c r="V496" i="1"/>
  <c r="O496" i="1" s="1"/>
  <c r="P496" i="1" s="1"/>
  <c r="V497" i="1"/>
  <c r="O497" i="1" s="1"/>
  <c r="P497" i="1" s="1"/>
  <c r="V498" i="1"/>
  <c r="O498" i="1" s="1"/>
  <c r="P498" i="1" s="1"/>
  <c r="V499" i="1"/>
  <c r="O499" i="1" s="1"/>
  <c r="P499" i="1" s="1"/>
  <c r="V500" i="1"/>
  <c r="O500" i="1" s="1"/>
  <c r="V501" i="1"/>
  <c r="O501" i="1" s="1"/>
  <c r="P501" i="1" s="1"/>
  <c r="V502" i="1"/>
  <c r="O502" i="1" s="1"/>
  <c r="P502" i="1" s="1"/>
  <c r="V503" i="1"/>
  <c r="O503" i="1" s="1"/>
  <c r="P503" i="1" s="1"/>
  <c r="V504" i="1"/>
  <c r="O504" i="1" s="1"/>
  <c r="V505" i="1"/>
  <c r="O505" i="1" s="1"/>
  <c r="P505" i="1" s="1"/>
  <c r="V506" i="1"/>
  <c r="O506" i="1" s="1"/>
  <c r="P506" i="1" s="1"/>
  <c r="V507" i="1"/>
  <c r="O507" i="1" s="1"/>
  <c r="P507" i="1" s="1"/>
  <c r="V508" i="1"/>
  <c r="O508" i="1" s="1"/>
  <c r="P508" i="1" s="1"/>
  <c r="V509" i="1"/>
  <c r="O509" i="1" s="1"/>
  <c r="P509" i="1" s="1"/>
  <c r="V510" i="1"/>
  <c r="O510" i="1" s="1"/>
  <c r="P510" i="1" s="1"/>
  <c r="V511" i="1"/>
  <c r="O511" i="1" s="1"/>
  <c r="P511" i="1" s="1"/>
  <c r="V512" i="1"/>
  <c r="O512" i="1" s="1"/>
  <c r="P512" i="1" s="1"/>
  <c r="V513" i="1"/>
  <c r="O513" i="1" s="1"/>
  <c r="P513" i="1" s="1"/>
  <c r="V514" i="1"/>
  <c r="O514" i="1" s="1"/>
  <c r="P514" i="1" s="1"/>
  <c r="V515" i="1"/>
  <c r="O515" i="1" s="1"/>
  <c r="P515" i="1" s="1"/>
  <c r="V516" i="1"/>
  <c r="O516" i="1" s="1"/>
  <c r="P516" i="1" s="1"/>
  <c r="V517" i="1"/>
  <c r="O517" i="1" s="1"/>
  <c r="P517" i="1" s="1"/>
  <c r="V518" i="1"/>
  <c r="O518" i="1" s="1"/>
  <c r="P518" i="1" s="1"/>
  <c r="V519" i="1"/>
  <c r="O519" i="1" s="1"/>
  <c r="P519" i="1" s="1"/>
  <c r="V520" i="1"/>
  <c r="O520" i="1" s="1"/>
  <c r="V521" i="1"/>
  <c r="O521" i="1" s="1"/>
  <c r="P521" i="1" s="1"/>
  <c r="V522" i="1"/>
  <c r="O522" i="1" s="1"/>
  <c r="P522" i="1" s="1"/>
  <c r="V523" i="1"/>
  <c r="O523" i="1" s="1"/>
  <c r="P523" i="1" s="1"/>
  <c r="V524" i="1"/>
  <c r="O524" i="1" s="1"/>
  <c r="P524" i="1" s="1"/>
  <c r="V525" i="1"/>
  <c r="O525" i="1" s="1"/>
  <c r="P525" i="1" s="1"/>
  <c r="V526" i="1"/>
  <c r="O526" i="1" s="1"/>
  <c r="P526" i="1" s="1"/>
  <c r="V527" i="1"/>
  <c r="O527" i="1" s="1"/>
  <c r="P527" i="1" s="1"/>
  <c r="V528" i="1"/>
  <c r="O528" i="1" s="1"/>
  <c r="P528" i="1" s="1"/>
  <c r="V529" i="1"/>
  <c r="O529" i="1" s="1"/>
  <c r="P529" i="1" s="1"/>
  <c r="V530" i="1"/>
  <c r="O530" i="1" s="1"/>
  <c r="P530" i="1" s="1"/>
  <c r="V531" i="1"/>
  <c r="O531" i="1" s="1"/>
  <c r="P531" i="1" s="1"/>
  <c r="V532" i="1"/>
  <c r="O532" i="1" s="1"/>
  <c r="P532" i="1" s="1"/>
  <c r="V533" i="1"/>
  <c r="O533" i="1" s="1"/>
  <c r="P533" i="1" s="1"/>
  <c r="V534" i="1"/>
  <c r="O534" i="1" s="1"/>
  <c r="P534" i="1" s="1"/>
  <c r="V535" i="1"/>
  <c r="O535" i="1" s="1"/>
  <c r="V536" i="1"/>
  <c r="O536" i="1" s="1"/>
  <c r="P536" i="1" s="1"/>
  <c r="V537" i="1"/>
  <c r="O537" i="1" s="1"/>
  <c r="P537" i="1" s="1"/>
  <c r="V538" i="1"/>
  <c r="O538" i="1" s="1"/>
  <c r="P538" i="1" s="1"/>
  <c r="V539" i="1"/>
  <c r="O539" i="1" s="1"/>
  <c r="P539" i="1" s="1"/>
  <c r="V540" i="1"/>
  <c r="O540" i="1" s="1"/>
  <c r="P540" i="1" s="1"/>
  <c r="V541" i="1"/>
  <c r="O541" i="1" s="1"/>
  <c r="P541" i="1" s="1"/>
  <c r="V542" i="1"/>
  <c r="O542" i="1" s="1"/>
  <c r="P542" i="1" s="1"/>
  <c r="V543" i="1"/>
  <c r="O543" i="1" s="1"/>
  <c r="P543" i="1" s="1"/>
  <c r="V544" i="1"/>
  <c r="O544" i="1" s="1"/>
  <c r="P544" i="1" s="1"/>
  <c r="V545" i="1"/>
  <c r="O545" i="1" s="1"/>
  <c r="P545" i="1" s="1"/>
  <c r="V546" i="1"/>
  <c r="O546" i="1" s="1"/>
  <c r="P546" i="1" s="1"/>
  <c r="V547" i="1"/>
  <c r="O547" i="1" s="1"/>
  <c r="P547" i="1" s="1"/>
  <c r="V548" i="1"/>
  <c r="O548" i="1" s="1"/>
  <c r="V549" i="1"/>
  <c r="O549" i="1" s="1"/>
  <c r="P549" i="1" s="1"/>
  <c r="V550" i="1"/>
  <c r="O550" i="1" s="1"/>
  <c r="P550" i="1" s="1"/>
  <c r="V551" i="1"/>
  <c r="O551" i="1" s="1"/>
  <c r="P551" i="1" s="1"/>
  <c r="V552" i="1"/>
  <c r="O552" i="1" s="1"/>
  <c r="P552" i="1" s="1"/>
  <c r="V553" i="1"/>
  <c r="O553" i="1" s="1"/>
  <c r="P553" i="1" s="1"/>
  <c r="V555" i="1"/>
  <c r="O555" i="1" s="1"/>
  <c r="P555" i="1" s="1"/>
  <c r="V360" i="1"/>
  <c r="O360" i="1" s="1"/>
  <c r="I320" i="1"/>
  <c r="H320" i="1" s="1"/>
  <c r="I321" i="1"/>
  <c r="H321" i="1" s="1"/>
  <c r="I322" i="1"/>
  <c r="J322" i="1" s="1"/>
  <c r="Q322" i="1" s="1"/>
  <c r="I323" i="1"/>
  <c r="I324" i="1"/>
  <c r="J324" i="1" s="1"/>
  <c r="Q324" i="1" s="1"/>
  <c r="I325" i="1"/>
  <c r="I326" i="1"/>
  <c r="I327" i="1"/>
  <c r="J327" i="1" s="1"/>
  <c r="Q327" i="1" s="1"/>
  <c r="I328" i="1"/>
  <c r="K328" i="1" s="1"/>
  <c r="R328" i="1" s="1"/>
  <c r="I329" i="1"/>
  <c r="H329" i="1" s="1"/>
  <c r="I330" i="1"/>
  <c r="J330" i="1" s="1"/>
  <c r="Q330" i="1" s="1"/>
  <c r="I331" i="1"/>
  <c r="H331" i="1" s="1"/>
  <c r="I332" i="1"/>
  <c r="H332" i="1" s="1"/>
  <c r="I333" i="1"/>
  <c r="I334" i="1"/>
  <c r="H334" i="1" s="1"/>
  <c r="I335" i="1"/>
  <c r="I336" i="1"/>
  <c r="H336" i="1" s="1"/>
  <c r="I337" i="1"/>
  <c r="J337" i="1" s="1"/>
  <c r="Q337" i="1" s="1"/>
  <c r="I338" i="1"/>
  <c r="H338" i="1" s="1"/>
  <c r="I339" i="1"/>
  <c r="H339" i="1" s="1"/>
  <c r="I340" i="1"/>
  <c r="K340" i="1" s="1"/>
  <c r="R340" i="1" s="1"/>
  <c r="I341" i="1"/>
  <c r="H341" i="1" s="1"/>
  <c r="I342" i="1"/>
  <c r="J342" i="1" s="1"/>
  <c r="Q342" i="1" s="1"/>
  <c r="I343" i="1"/>
  <c r="H343" i="1" s="1"/>
  <c r="I344" i="1"/>
  <c r="H344" i="1" s="1"/>
  <c r="I345" i="1"/>
  <c r="H345" i="1" s="1"/>
  <c r="I319" i="1"/>
  <c r="V320" i="1"/>
  <c r="O320" i="1" s="1"/>
  <c r="V321" i="1"/>
  <c r="O321" i="1" s="1"/>
  <c r="V322" i="1"/>
  <c r="O322" i="1" s="1"/>
  <c r="P322" i="1" s="1"/>
  <c r="V323" i="1"/>
  <c r="O323" i="1" s="1"/>
  <c r="P323" i="1" s="1"/>
  <c r="V324" i="1"/>
  <c r="O324" i="1" s="1"/>
  <c r="P324" i="1" s="1"/>
  <c r="V325" i="1"/>
  <c r="O325" i="1" s="1"/>
  <c r="P325" i="1" s="1"/>
  <c r="V326" i="1"/>
  <c r="O326" i="1" s="1"/>
  <c r="P326" i="1" s="1"/>
  <c r="V327" i="1"/>
  <c r="O327" i="1" s="1"/>
  <c r="P327" i="1" s="1"/>
  <c r="V328" i="1"/>
  <c r="O328" i="1" s="1"/>
  <c r="P328" i="1" s="1"/>
  <c r="V329" i="1"/>
  <c r="O329" i="1" s="1"/>
  <c r="P329" i="1" s="1"/>
  <c r="V330" i="1"/>
  <c r="O330" i="1" s="1"/>
  <c r="P330" i="1" s="1"/>
  <c r="V331" i="1"/>
  <c r="O331" i="1" s="1"/>
  <c r="P331" i="1" s="1"/>
  <c r="V332" i="1"/>
  <c r="O332" i="1" s="1"/>
  <c r="V333" i="1"/>
  <c r="O333" i="1" s="1"/>
  <c r="P333" i="1" s="1"/>
  <c r="V334" i="1"/>
  <c r="O334" i="1" s="1"/>
  <c r="V335" i="1"/>
  <c r="O335" i="1" s="1"/>
  <c r="P335" i="1" s="1"/>
  <c r="V336" i="1"/>
  <c r="O336" i="1" s="1"/>
  <c r="P336" i="1" s="1"/>
  <c r="V337" i="1"/>
  <c r="O337" i="1" s="1"/>
  <c r="P337" i="1" s="1"/>
  <c r="V338" i="1"/>
  <c r="O338" i="1" s="1"/>
  <c r="V339" i="1"/>
  <c r="O339" i="1" s="1"/>
  <c r="V340" i="1"/>
  <c r="O340" i="1" s="1"/>
  <c r="P340" i="1" s="1"/>
  <c r="V341" i="1"/>
  <c r="O341" i="1" s="1"/>
  <c r="V342" i="1"/>
  <c r="O342" i="1" s="1"/>
  <c r="P342" i="1" s="1"/>
  <c r="V343" i="1"/>
  <c r="O343" i="1" s="1"/>
  <c r="V344" i="1"/>
  <c r="O344" i="1" s="1"/>
  <c r="P344" i="1" s="1"/>
  <c r="V345" i="1"/>
  <c r="O345" i="1" s="1"/>
  <c r="P345" i="1" s="1"/>
  <c r="V319" i="1"/>
  <c r="I285" i="1"/>
  <c r="J285" i="1" s="1"/>
  <c r="Q285" i="1" s="1"/>
  <c r="I286" i="1"/>
  <c r="H286" i="1" s="1"/>
  <c r="I287" i="1"/>
  <c r="H287" i="1" s="1"/>
  <c r="I288" i="1"/>
  <c r="H288" i="1" s="1"/>
  <c r="I289" i="1"/>
  <c r="H289" i="1" s="1"/>
  <c r="I290" i="1"/>
  <c r="J290" i="1" s="1"/>
  <c r="Q290" i="1" s="1"/>
  <c r="I291" i="1"/>
  <c r="H291" i="1" s="1"/>
  <c r="I292" i="1"/>
  <c r="J292" i="1" s="1"/>
  <c r="Q292" i="1" s="1"/>
  <c r="I293" i="1"/>
  <c r="H293" i="1" s="1"/>
  <c r="I294" i="1"/>
  <c r="J294" i="1" s="1"/>
  <c r="Q294" i="1" s="1"/>
  <c r="I295" i="1"/>
  <c r="I296" i="1"/>
  <c r="K296" i="1" s="1"/>
  <c r="R296" i="1" s="1"/>
  <c r="I297" i="1"/>
  <c r="H297" i="1" s="1"/>
  <c r="I298" i="1"/>
  <c r="K298" i="1" s="1"/>
  <c r="R298" i="1" s="1"/>
  <c r="I299" i="1"/>
  <c r="K299" i="1" s="1"/>
  <c r="R299" i="1" s="1"/>
  <c r="J299" i="1"/>
  <c r="Q299" i="1" s="1"/>
  <c r="I300" i="1"/>
  <c r="H300" i="1" s="1"/>
  <c r="I301" i="1"/>
  <c r="K301" i="1" s="1"/>
  <c r="R301" i="1" s="1"/>
  <c r="I302" i="1"/>
  <c r="J302" i="1" s="1"/>
  <c r="Q302" i="1" s="1"/>
  <c r="I303" i="1"/>
  <c r="J303" i="1" s="1"/>
  <c r="Q303" i="1" s="1"/>
  <c r="I304" i="1"/>
  <c r="J304" i="1" s="1"/>
  <c r="Q304" i="1" s="1"/>
  <c r="I305" i="1"/>
  <c r="J305" i="1" s="1"/>
  <c r="Q305" i="1" s="1"/>
  <c r="I284" i="1"/>
  <c r="V285" i="1"/>
  <c r="O285" i="1" s="1"/>
  <c r="P285" i="1" s="1"/>
  <c r="V286" i="1"/>
  <c r="O286" i="1" s="1"/>
  <c r="V287" i="1"/>
  <c r="O287" i="1" s="1"/>
  <c r="P287" i="1" s="1"/>
  <c r="V288" i="1"/>
  <c r="O288" i="1" s="1"/>
  <c r="P288" i="1" s="1"/>
  <c r="V289" i="1"/>
  <c r="O289" i="1" s="1"/>
  <c r="V290" i="1"/>
  <c r="O290" i="1" s="1"/>
  <c r="P290" i="1" s="1"/>
  <c r="V291" i="1"/>
  <c r="O291" i="1" s="1"/>
  <c r="P291" i="1" s="1"/>
  <c r="V292" i="1"/>
  <c r="O292" i="1" s="1"/>
  <c r="P292" i="1" s="1"/>
  <c r="V293" i="1"/>
  <c r="O293" i="1" s="1"/>
  <c r="V294" i="1"/>
  <c r="O294" i="1" s="1"/>
  <c r="P294" i="1" s="1"/>
  <c r="V295" i="1"/>
  <c r="O295" i="1" s="1"/>
  <c r="P295" i="1" s="1"/>
  <c r="V296" i="1"/>
  <c r="O296" i="1" s="1"/>
  <c r="P296" i="1" s="1"/>
  <c r="V297" i="1"/>
  <c r="O297" i="1" s="1"/>
  <c r="V298" i="1"/>
  <c r="O298" i="1" s="1"/>
  <c r="P298" i="1" s="1"/>
  <c r="V299" i="1"/>
  <c r="O299" i="1" s="1"/>
  <c r="V300" i="1"/>
  <c r="O300" i="1" s="1"/>
  <c r="V301" i="1"/>
  <c r="O301" i="1" s="1"/>
  <c r="P301" i="1" s="1"/>
  <c r="V302" i="1"/>
  <c r="O302" i="1" s="1"/>
  <c r="P302" i="1" s="1"/>
  <c r="V303" i="1"/>
  <c r="O303" i="1" s="1"/>
  <c r="P303" i="1" s="1"/>
  <c r="V304" i="1"/>
  <c r="O304" i="1" s="1"/>
  <c r="P304" i="1" s="1"/>
  <c r="V305" i="1"/>
  <c r="O305" i="1" s="1"/>
  <c r="P305" i="1" s="1"/>
  <c r="V284" i="1"/>
  <c r="I245" i="1"/>
  <c r="K245" i="1" s="1"/>
  <c r="R245" i="1" s="1"/>
  <c r="I246" i="1"/>
  <c r="I247" i="1"/>
  <c r="K247" i="1" s="1"/>
  <c r="R247" i="1" s="1"/>
  <c r="I248" i="1"/>
  <c r="H248" i="1" s="1"/>
  <c r="I249" i="1"/>
  <c r="J249" i="1" s="1"/>
  <c r="Q249" i="1" s="1"/>
  <c r="I250" i="1"/>
  <c r="H250" i="1" s="1"/>
  <c r="I251" i="1"/>
  <c r="H251" i="1" s="1"/>
  <c r="I252" i="1"/>
  <c r="H252" i="1" s="1"/>
  <c r="I253" i="1"/>
  <c r="I254" i="1"/>
  <c r="J254" i="1" s="1"/>
  <c r="Q254" i="1" s="1"/>
  <c r="I255" i="1"/>
  <c r="H255" i="1" s="1"/>
  <c r="I256" i="1"/>
  <c r="J256" i="1" s="1"/>
  <c r="Q256" i="1" s="1"/>
  <c r="I257" i="1"/>
  <c r="J257" i="1" s="1"/>
  <c r="Q257" i="1" s="1"/>
  <c r="I258" i="1"/>
  <c r="J258" i="1" s="1"/>
  <c r="Q258" i="1" s="1"/>
  <c r="I259" i="1"/>
  <c r="H259" i="1" s="1"/>
  <c r="I260" i="1"/>
  <c r="J260" i="1" s="1"/>
  <c r="Q260" i="1" s="1"/>
  <c r="I261" i="1"/>
  <c r="H261" i="1" s="1"/>
  <c r="I262" i="1"/>
  <c r="I263" i="1"/>
  <c r="K263" i="1" s="1"/>
  <c r="R263" i="1" s="1"/>
  <c r="I264" i="1"/>
  <c r="I265" i="1"/>
  <c r="K265" i="1" s="1"/>
  <c r="R265" i="1" s="1"/>
  <c r="I266" i="1"/>
  <c r="H266" i="1" s="1"/>
  <c r="I267" i="1"/>
  <c r="J267" i="1" s="1"/>
  <c r="Q267" i="1" s="1"/>
  <c r="I268" i="1"/>
  <c r="H268" i="1" s="1"/>
  <c r="I244" i="1"/>
  <c r="V245" i="1"/>
  <c r="O245" i="1" s="1"/>
  <c r="P245" i="1" s="1"/>
  <c r="V246" i="1"/>
  <c r="O246" i="1" s="1"/>
  <c r="P246" i="1" s="1"/>
  <c r="V247" i="1"/>
  <c r="O247" i="1" s="1"/>
  <c r="P247" i="1" s="1"/>
  <c r="V248" i="1"/>
  <c r="O248" i="1" s="1"/>
  <c r="P248" i="1" s="1"/>
  <c r="V249" i="1"/>
  <c r="O249" i="1" s="1"/>
  <c r="P249" i="1" s="1"/>
  <c r="V250" i="1"/>
  <c r="O250" i="1" s="1"/>
  <c r="P250" i="1" s="1"/>
  <c r="V251" i="1"/>
  <c r="O251" i="1" s="1"/>
  <c r="P251" i="1" s="1"/>
  <c r="V252" i="1"/>
  <c r="O252" i="1" s="1"/>
  <c r="P252" i="1" s="1"/>
  <c r="V253" i="1"/>
  <c r="O253" i="1" s="1"/>
  <c r="P253" i="1" s="1"/>
  <c r="V254" i="1"/>
  <c r="O254" i="1" s="1"/>
  <c r="P254" i="1" s="1"/>
  <c r="V255" i="1"/>
  <c r="O255" i="1" s="1"/>
  <c r="P255" i="1" s="1"/>
  <c r="V256" i="1"/>
  <c r="O256" i="1" s="1"/>
  <c r="P256" i="1" s="1"/>
  <c r="V257" i="1"/>
  <c r="O257" i="1" s="1"/>
  <c r="P257" i="1" s="1"/>
  <c r="V258" i="1"/>
  <c r="O258" i="1" s="1"/>
  <c r="P258" i="1" s="1"/>
  <c r="V259" i="1"/>
  <c r="O259" i="1" s="1"/>
  <c r="V260" i="1"/>
  <c r="O260" i="1" s="1"/>
  <c r="P260" i="1" s="1"/>
  <c r="V261" i="1"/>
  <c r="O261" i="1" s="1"/>
  <c r="P261" i="1" s="1"/>
  <c r="V262" i="1"/>
  <c r="O262" i="1" s="1"/>
  <c r="P262" i="1" s="1"/>
  <c r="V263" i="1"/>
  <c r="O263" i="1" s="1"/>
  <c r="P263" i="1" s="1"/>
  <c r="V264" i="1"/>
  <c r="O264" i="1" s="1"/>
  <c r="P264" i="1" s="1"/>
  <c r="V265" i="1"/>
  <c r="O265" i="1" s="1"/>
  <c r="P265" i="1" s="1"/>
  <c r="V266" i="1"/>
  <c r="O266" i="1" s="1"/>
  <c r="P266" i="1" s="1"/>
  <c r="V267" i="1"/>
  <c r="O267" i="1" s="1"/>
  <c r="P267" i="1" s="1"/>
  <c r="V268" i="1"/>
  <c r="O268" i="1" s="1"/>
  <c r="P268" i="1" s="1"/>
  <c r="V244" i="1"/>
  <c r="I222" i="1"/>
  <c r="H222" i="1" s="1"/>
  <c r="I223" i="1"/>
  <c r="H223" i="1" s="1"/>
  <c r="I224" i="1"/>
  <c r="J224" i="1" s="1"/>
  <c r="Q224" i="1" s="1"/>
  <c r="I225" i="1"/>
  <c r="H225" i="1" s="1"/>
  <c r="I226" i="1"/>
  <c r="I227" i="1"/>
  <c r="H227" i="1" s="1"/>
  <c r="I228" i="1"/>
  <c r="J228" i="1" s="1"/>
  <c r="Q228" i="1" s="1"/>
  <c r="I221" i="1"/>
  <c r="V222" i="1"/>
  <c r="O222" i="1" s="1"/>
  <c r="V223" i="1"/>
  <c r="O223" i="1" s="1"/>
  <c r="V224" i="1"/>
  <c r="O224" i="1" s="1"/>
  <c r="P224" i="1" s="1"/>
  <c r="V225" i="1"/>
  <c r="O225" i="1" s="1"/>
  <c r="P225" i="1" s="1"/>
  <c r="V226" i="1"/>
  <c r="O226" i="1" s="1"/>
  <c r="P226" i="1" s="1"/>
  <c r="V227" i="1"/>
  <c r="O227" i="1" s="1"/>
  <c r="P227" i="1" s="1"/>
  <c r="V228" i="1"/>
  <c r="O228" i="1" s="1"/>
  <c r="P228" i="1" s="1"/>
  <c r="V221" i="1"/>
  <c r="O221" i="1" s="1"/>
  <c r="I206" i="1"/>
  <c r="H206" i="1" s="1"/>
  <c r="I207" i="1"/>
  <c r="H207" i="1" s="1"/>
  <c r="I205" i="1"/>
  <c r="V206" i="1"/>
  <c r="O206" i="1" s="1"/>
  <c r="P206" i="1" s="1"/>
  <c r="V207" i="1"/>
  <c r="O207" i="1" s="1"/>
  <c r="P207" i="1" s="1"/>
  <c r="V205" i="1"/>
  <c r="O205" i="1" s="1"/>
  <c r="I187" i="1"/>
  <c r="H187" i="1" s="1"/>
  <c r="I188" i="1"/>
  <c r="H188" i="1" s="1"/>
  <c r="I189" i="1"/>
  <c r="J189" i="1" s="1"/>
  <c r="Q189" i="1" s="1"/>
  <c r="I190" i="1"/>
  <c r="H190" i="1" s="1"/>
  <c r="I191" i="1"/>
  <c r="H191" i="1" s="1"/>
  <c r="I186" i="1"/>
  <c r="V187" i="1"/>
  <c r="O187" i="1" s="1"/>
  <c r="P187" i="1" s="1"/>
  <c r="V188" i="1"/>
  <c r="O188" i="1" s="1"/>
  <c r="V189" i="1"/>
  <c r="O189" i="1" s="1"/>
  <c r="P189" i="1" s="1"/>
  <c r="V190" i="1"/>
  <c r="O190" i="1" s="1"/>
  <c r="P190" i="1" s="1"/>
  <c r="V191" i="1"/>
  <c r="O191" i="1" s="1"/>
  <c r="V186" i="1"/>
  <c r="I172" i="1"/>
  <c r="J172" i="1" s="1"/>
  <c r="Q172" i="1" s="1"/>
  <c r="I171" i="1"/>
  <c r="V172" i="1"/>
  <c r="O172" i="1" s="1"/>
  <c r="P172" i="1" s="1"/>
  <c r="V171" i="1"/>
  <c r="I154" i="1"/>
  <c r="H154" i="1" s="1"/>
  <c r="I155" i="1"/>
  <c r="H155" i="1" s="1"/>
  <c r="O155" i="1"/>
  <c r="P155" i="1" s="1"/>
  <c r="I156" i="1"/>
  <c r="J156" i="1" s="1"/>
  <c r="Q156" i="1" s="1"/>
  <c r="O156" i="1"/>
  <c r="P156" i="1" s="1"/>
  <c r="I157" i="1"/>
  <c r="O157" i="1"/>
  <c r="P157" i="1" s="1"/>
  <c r="I158" i="1"/>
  <c r="J158" i="1" s="1"/>
  <c r="Q158" i="1" s="1"/>
  <c r="I159" i="1"/>
  <c r="H159" i="1" s="1"/>
  <c r="I153" i="1"/>
  <c r="V154" i="1"/>
  <c r="O154" i="1" s="1"/>
  <c r="P154" i="1" s="1"/>
  <c r="V158" i="1"/>
  <c r="O158" i="1" s="1"/>
  <c r="P158" i="1" s="1"/>
  <c r="V159" i="1"/>
  <c r="O159" i="1" s="1"/>
  <c r="V153" i="1"/>
  <c r="I134" i="1"/>
  <c r="H134" i="1" s="1"/>
  <c r="I135" i="1"/>
  <c r="H135" i="1" s="1"/>
  <c r="I136" i="1"/>
  <c r="J136" i="1" s="1"/>
  <c r="Q136" i="1" s="1"/>
  <c r="I137" i="1"/>
  <c r="I138" i="1"/>
  <c r="H138" i="1" s="1"/>
  <c r="I139" i="1"/>
  <c r="H139" i="1" s="1"/>
  <c r="I133" i="1"/>
  <c r="V134" i="1"/>
  <c r="O134" i="1" s="1"/>
  <c r="P134" i="1" s="1"/>
  <c r="V135" i="1"/>
  <c r="O135" i="1" s="1"/>
  <c r="P135" i="1" s="1"/>
  <c r="V136" i="1"/>
  <c r="O136" i="1" s="1"/>
  <c r="P136" i="1" s="1"/>
  <c r="V137" i="1"/>
  <c r="O137" i="1" s="1"/>
  <c r="P137" i="1" s="1"/>
  <c r="V138" i="1"/>
  <c r="O138" i="1" s="1"/>
  <c r="P138" i="1" s="1"/>
  <c r="V139" i="1"/>
  <c r="O139" i="1" s="1"/>
  <c r="P139" i="1" s="1"/>
  <c r="V133" i="1"/>
  <c r="O133" i="1" s="1"/>
  <c r="I119" i="1"/>
  <c r="H119" i="1" s="1"/>
  <c r="I120" i="1"/>
  <c r="K120" i="1" s="1"/>
  <c r="R120" i="1" s="1"/>
  <c r="I118" i="1"/>
  <c r="V119" i="1"/>
  <c r="O119" i="1" s="1"/>
  <c r="V120" i="1"/>
  <c r="O120" i="1" s="1"/>
  <c r="P120" i="1" s="1"/>
  <c r="V118" i="1"/>
  <c r="O118" i="1" s="1"/>
  <c r="I93" i="1"/>
  <c r="H93" i="1" s="1"/>
  <c r="I94" i="1"/>
  <c r="H94" i="1" s="1"/>
  <c r="I95" i="1"/>
  <c r="K95" i="1" s="1"/>
  <c r="I96" i="1"/>
  <c r="J96" i="1" s="1"/>
  <c r="Q96" i="1" s="1"/>
  <c r="I97" i="1"/>
  <c r="J97" i="1" s="1"/>
  <c r="Q97" i="1" s="1"/>
  <c r="I98" i="1"/>
  <c r="H98" i="1" s="1"/>
  <c r="I99" i="1"/>
  <c r="I100" i="1"/>
  <c r="I101" i="1"/>
  <c r="J101" i="1" s="1"/>
  <c r="Q101" i="1" s="1"/>
  <c r="I102" i="1"/>
  <c r="H102" i="1" s="1"/>
  <c r="I92" i="1"/>
  <c r="K92" i="1" s="1"/>
  <c r="V93" i="1"/>
  <c r="O93" i="1" s="1"/>
  <c r="P93" i="1" s="1"/>
  <c r="V94" i="1"/>
  <c r="O94" i="1" s="1"/>
  <c r="V95" i="1"/>
  <c r="V96" i="1"/>
  <c r="O96" i="1" s="1"/>
  <c r="P96" i="1" s="1"/>
  <c r="V97" i="1"/>
  <c r="O97" i="1" s="1"/>
  <c r="P97" i="1" s="1"/>
  <c r="V98" i="1"/>
  <c r="O98" i="1" s="1"/>
  <c r="P98" i="1" s="1"/>
  <c r="V99" i="1"/>
  <c r="O99" i="1" s="1"/>
  <c r="P99" i="1" s="1"/>
  <c r="V100" i="1"/>
  <c r="O100" i="1" s="1"/>
  <c r="P100" i="1" s="1"/>
  <c r="V101" i="1"/>
  <c r="O101" i="1" s="1"/>
  <c r="P101" i="1" s="1"/>
  <c r="V102" i="1"/>
  <c r="O102" i="1" s="1"/>
  <c r="P102" i="1" s="1"/>
  <c r="V92" i="1"/>
  <c r="O92" i="1" s="1"/>
  <c r="I70" i="1"/>
  <c r="J70" i="1" s="1"/>
  <c r="Q70" i="1" s="1"/>
  <c r="I71" i="1"/>
  <c r="I72" i="1"/>
  <c r="J72" i="1" s="1"/>
  <c r="Q72" i="1" s="1"/>
  <c r="I73" i="1"/>
  <c r="H73" i="1" s="1"/>
  <c r="I74" i="1"/>
  <c r="J74" i="1" s="1"/>
  <c r="Q74" i="1" s="1"/>
  <c r="I75" i="1"/>
  <c r="I76" i="1"/>
  <c r="K76" i="1" s="1"/>
  <c r="R76" i="1" s="1"/>
  <c r="I69" i="1"/>
  <c r="V70" i="1"/>
  <c r="O70" i="1" s="1"/>
  <c r="V71" i="1"/>
  <c r="O71" i="1" s="1"/>
  <c r="P71" i="1" s="1"/>
  <c r="V72" i="1"/>
  <c r="O72" i="1" s="1"/>
  <c r="P72" i="1" s="1"/>
  <c r="V73" i="1"/>
  <c r="O73" i="1" s="1"/>
  <c r="V74" i="1"/>
  <c r="O74" i="1" s="1"/>
  <c r="P74" i="1" s="1"/>
  <c r="V75" i="1"/>
  <c r="O75" i="1" s="1"/>
  <c r="P75" i="1" s="1"/>
  <c r="V76" i="1"/>
  <c r="O76" i="1" s="1"/>
  <c r="P76" i="1" s="1"/>
  <c r="V77" i="1"/>
  <c r="O77" i="1" s="1"/>
  <c r="V69" i="1"/>
  <c r="O69" i="1" s="1"/>
  <c r="I53" i="1"/>
  <c r="H53" i="1" s="1"/>
  <c r="I54" i="1"/>
  <c r="I52" i="1"/>
  <c r="V53" i="1"/>
  <c r="O53" i="1" s="1"/>
  <c r="V54" i="1"/>
  <c r="O54" i="1" s="1"/>
  <c r="P54" i="1" s="1"/>
  <c r="V52" i="1"/>
  <c r="O52" i="1" s="1"/>
  <c r="I34" i="1"/>
  <c r="H34" i="1" s="1"/>
  <c r="I35" i="1"/>
  <c r="K35" i="1" s="1"/>
  <c r="R35" i="1" s="1"/>
  <c r="I36" i="1"/>
  <c r="K36" i="1" s="1"/>
  <c r="R36" i="1" s="1"/>
  <c r="J36" i="1"/>
  <c r="Q36" i="1" s="1"/>
  <c r="I37" i="1"/>
  <c r="J37" i="1" s="1"/>
  <c r="Q37" i="1" s="1"/>
  <c r="I38" i="1"/>
  <c r="H38" i="1" s="1"/>
  <c r="I39" i="1"/>
  <c r="J39" i="1" s="1"/>
  <c r="Q39" i="1" s="1"/>
  <c r="I40" i="1"/>
  <c r="I33" i="1"/>
  <c r="V34" i="1"/>
  <c r="O34" i="1" s="1"/>
  <c r="P34" i="1" s="1"/>
  <c r="V35" i="1"/>
  <c r="O35" i="1" s="1"/>
  <c r="P35" i="1" s="1"/>
  <c r="V36" i="1"/>
  <c r="O36" i="1" s="1"/>
  <c r="P36" i="1" s="1"/>
  <c r="V37" i="1"/>
  <c r="O37" i="1" s="1"/>
  <c r="P37" i="1" s="1"/>
  <c r="V38" i="1"/>
  <c r="O38" i="1" s="1"/>
  <c r="P38" i="1" s="1"/>
  <c r="V39" i="1"/>
  <c r="O39" i="1" s="1"/>
  <c r="P39" i="1" s="1"/>
  <c r="V40" i="1"/>
  <c r="O40" i="1" s="1"/>
  <c r="P40" i="1" s="1"/>
  <c r="V33" i="1"/>
  <c r="V11" i="1"/>
  <c r="O11" i="1" s="1"/>
  <c r="V12" i="1"/>
  <c r="O12" i="1" s="1"/>
  <c r="S12" i="1" s="1"/>
  <c r="V13" i="1"/>
  <c r="O13" i="1" s="1"/>
  <c r="V14" i="1"/>
  <c r="O14" i="1" s="1"/>
  <c r="V15" i="1"/>
  <c r="O15" i="1" s="1"/>
  <c r="V16" i="1"/>
  <c r="O16" i="1" s="1"/>
  <c r="V17" i="1"/>
  <c r="O17" i="1" s="1"/>
  <c r="V18" i="1"/>
  <c r="O18" i="1" s="1"/>
  <c r="V19" i="1"/>
  <c r="O19" i="1" s="1"/>
  <c r="V20" i="1"/>
  <c r="O20" i="1" s="1"/>
  <c r="V21" i="1"/>
  <c r="O21" i="1" s="1"/>
  <c r="V10" i="1"/>
  <c r="I11" i="1"/>
  <c r="H11" i="1" s="1"/>
  <c r="I13" i="1"/>
  <c r="I14" i="1"/>
  <c r="I15" i="1"/>
  <c r="I16" i="1"/>
  <c r="I17" i="1"/>
  <c r="I18" i="1"/>
  <c r="I19" i="1"/>
  <c r="I20" i="1"/>
  <c r="I21" i="1"/>
  <c r="I10" i="1"/>
  <c r="J73" i="1" l="1"/>
  <c r="Q73" i="1" s="1"/>
  <c r="J500" i="1"/>
  <c r="Q500" i="1" s="1"/>
  <c r="J364" i="1"/>
  <c r="Q364" i="1" s="1"/>
  <c r="J207" i="1"/>
  <c r="Q207" i="1" s="1"/>
  <c r="K518" i="1"/>
  <c r="R518" i="1" s="1"/>
  <c r="J581" i="1"/>
  <c r="Q581" i="1" s="1"/>
  <c r="J452" i="1"/>
  <c r="Q452" i="1" s="1"/>
  <c r="J537" i="1"/>
  <c r="Q537" i="1" s="1"/>
  <c r="J519" i="1"/>
  <c r="Q519" i="1" s="1"/>
  <c r="K768" i="1"/>
  <c r="R768" i="1" s="1"/>
  <c r="J532" i="1"/>
  <c r="Q532" i="1" s="1"/>
  <c r="K455" i="1"/>
  <c r="R455" i="1" s="1"/>
  <c r="J190" i="1"/>
  <c r="Q190" i="1" s="1"/>
  <c r="J35" i="1"/>
  <c r="Q35" i="1" s="1"/>
  <c r="K737" i="1"/>
  <c r="R737" i="1" s="1"/>
  <c r="P490" i="1"/>
  <c r="S490" i="1"/>
  <c r="J747" i="1"/>
  <c r="Q747" i="1" s="1"/>
  <c r="K694" i="1"/>
  <c r="R694" i="1" s="1"/>
  <c r="S746" i="1"/>
  <c r="J95" i="1"/>
  <c r="K742" i="1"/>
  <c r="R742" i="1" s="1"/>
  <c r="J206" i="1"/>
  <c r="Q206" i="1" s="1"/>
  <c r="J252" i="1"/>
  <c r="Q252" i="1" s="1"/>
  <c r="S325" i="1"/>
  <c r="K500" i="1"/>
  <c r="R500" i="1" s="1"/>
  <c r="J370" i="1"/>
  <c r="Q370" i="1" s="1"/>
  <c r="K532" i="1"/>
  <c r="R532" i="1" s="1"/>
  <c r="J653" i="1"/>
  <c r="Q653" i="1" s="1"/>
  <c r="J671" i="1"/>
  <c r="Q671" i="1" s="1"/>
  <c r="K261" i="1"/>
  <c r="R261" i="1" s="1"/>
  <c r="J223" i="1"/>
  <c r="Q223" i="1" s="1"/>
  <c r="K207" i="1"/>
  <c r="R207" i="1" s="1"/>
  <c r="K300" i="1"/>
  <c r="R300" i="1" s="1"/>
  <c r="K439" i="1"/>
  <c r="R439" i="1" s="1"/>
  <c r="K815" i="1"/>
  <c r="R815" i="1" s="1"/>
  <c r="J300" i="1"/>
  <c r="Q300" i="1" s="1"/>
  <c r="S505" i="1"/>
  <c r="S500" i="1"/>
  <c r="K472" i="1"/>
  <c r="R472" i="1" s="1"/>
  <c r="K488" i="1"/>
  <c r="R488" i="1" s="1"/>
  <c r="K728" i="1"/>
  <c r="R728" i="1" s="1"/>
  <c r="K395" i="1"/>
  <c r="R395" i="1" s="1"/>
  <c r="J497" i="1"/>
  <c r="Q497" i="1" s="1"/>
  <c r="K578" i="1"/>
  <c r="R578" i="1" s="1"/>
  <c r="K772" i="1"/>
  <c r="R772" i="1" s="1"/>
  <c r="J545" i="1"/>
  <c r="Q545" i="1" s="1"/>
  <c r="J512" i="1"/>
  <c r="Q512" i="1" s="1"/>
  <c r="J480" i="1"/>
  <c r="Q480" i="1" s="1"/>
  <c r="J789" i="1"/>
  <c r="Q789" i="1" s="1"/>
  <c r="K653" i="1"/>
  <c r="R653" i="1" s="1"/>
  <c r="K673" i="1"/>
  <c r="R673" i="1" s="1"/>
  <c r="S535" i="1"/>
  <c r="K629" i="1"/>
  <c r="R629" i="1" s="1"/>
  <c r="J673" i="1"/>
  <c r="Q673" i="1" s="1"/>
  <c r="J120" i="1"/>
  <c r="Q120" i="1" s="1"/>
  <c r="J477" i="1"/>
  <c r="Q477" i="1" s="1"/>
  <c r="J629" i="1"/>
  <c r="Q629" i="1" s="1"/>
  <c r="J76" i="1"/>
  <c r="Q76" i="1" s="1"/>
  <c r="J159" i="1"/>
  <c r="Q159" i="1" s="1"/>
  <c r="K535" i="1"/>
  <c r="R535" i="1" s="1"/>
  <c r="J520" i="1"/>
  <c r="Q520" i="1" s="1"/>
  <c r="J461" i="1"/>
  <c r="Q461" i="1" s="1"/>
  <c r="J429" i="1"/>
  <c r="Q429" i="1" s="1"/>
  <c r="K378" i="1"/>
  <c r="R378" i="1" s="1"/>
  <c r="K581" i="1"/>
  <c r="R581" i="1" s="1"/>
  <c r="K626" i="1"/>
  <c r="R626" i="1" s="1"/>
  <c r="J650" i="1"/>
  <c r="Q650" i="1" s="1"/>
  <c r="K671" i="1"/>
  <c r="R671" i="1" s="1"/>
  <c r="K693" i="1"/>
  <c r="R693" i="1" s="1"/>
  <c r="J768" i="1"/>
  <c r="Q768" i="1" s="1"/>
  <c r="K156" i="1"/>
  <c r="R156" i="1" s="1"/>
  <c r="J456" i="1"/>
  <c r="Q456" i="1" s="1"/>
  <c r="K780" i="1"/>
  <c r="R780" i="1" s="1"/>
  <c r="J748" i="1"/>
  <c r="Q748" i="1" s="1"/>
  <c r="K735" i="1"/>
  <c r="R735" i="1" s="1"/>
  <c r="S227" i="1"/>
  <c r="J389" i="1"/>
  <c r="Q389" i="1" s="1"/>
  <c r="K468" i="1"/>
  <c r="R468" i="1" s="1"/>
  <c r="J247" i="1"/>
  <c r="Q247" i="1" s="1"/>
  <c r="J296" i="1"/>
  <c r="Q296" i="1" s="1"/>
  <c r="J328" i="1"/>
  <c r="Q328" i="1" s="1"/>
  <c r="J468" i="1"/>
  <c r="Q468" i="1" s="1"/>
  <c r="K387" i="1"/>
  <c r="R387" i="1" s="1"/>
  <c r="K777" i="1"/>
  <c r="R777" i="1" s="1"/>
  <c r="K746" i="1"/>
  <c r="R746" i="1" s="1"/>
  <c r="J698" i="1"/>
  <c r="Q698" i="1" s="1"/>
  <c r="H472" i="1"/>
  <c r="J631" i="1"/>
  <c r="Q631" i="1" s="1"/>
  <c r="J730" i="1"/>
  <c r="Q730" i="1" s="1"/>
  <c r="J245" i="1"/>
  <c r="Q245" i="1" s="1"/>
  <c r="K418" i="1"/>
  <c r="R418" i="1" s="1"/>
  <c r="K572" i="1"/>
  <c r="R572" i="1" s="1"/>
  <c r="K791" i="1"/>
  <c r="R791" i="1" s="1"/>
  <c r="K714" i="1"/>
  <c r="R714" i="1" s="1"/>
  <c r="K696" i="1"/>
  <c r="R696" i="1" s="1"/>
  <c r="K260" i="1"/>
  <c r="R260" i="1" s="1"/>
  <c r="J572" i="1"/>
  <c r="Q572" i="1" s="1"/>
  <c r="J597" i="1"/>
  <c r="Q597" i="1" s="1"/>
  <c r="S791" i="1"/>
  <c r="P791" i="1"/>
  <c r="S432" i="1"/>
  <c r="K732" i="1"/>
  <c r="R732" i="1" s="1"/>
  <c r="K251" i="1"/>
  <c r="R251" i="1" s="1"/>
  <c r="J444" i="1"/>
  <c r="Q444" i="1" s="1"/>
  <c r="K432" i="1"/>
  <c r="R432" i="1" s="1"/>
  <c r="J419" i="1"/>
  <c r="Q419" i="1" s="1"/>
  <c r="K367" i="1"/>
  <c r="R367" i="1" s="1"/>
  <c r="K757" i="1"/>
  <c r="R757" i="1" s="1"/>
  <c r="J732" i="1"/>
  <c r="Q732" i="1" s="1"/>
  <c r="J703" i="1"/>
  <c r="Q703" i="1" s="1"/>
  <c r="J251" i="1"/>
  <c r="Q251" i="1" s="1"/>
  <c r="K339" i="1"/>
  <c r="R339" i="1" s="1"/>
  <c r="K466" i="1"/>
  <c r="R466" i="1" s="1"/>
  <c r="J404" i="1"/>
  <c r="Q404" i="1" s="1"/>
  <c r="J390" i="1"/>
  <c r="Q390" i="1" s="1"/>
  <c r="S379" i="1"/>
  <c r="J367" i="1"/>
  <c r="Q367" i="1" s="1"/>
  <c r="K602" i="1"/>
  <c r="R602" i="1" s="1"/>
  <c r="J634" i="1"/>
  <c r="Q634" i="1" s="1"/>
  <c r="K692" i="1"/>
  <c r="R692" i="1" s="1"/>
  <c r="K741" i="1"/>
  <c r="R741" i="1" s="1"/>
  <c r="S34" i="1"/>
  <c r="K486" i="1"/>
  <c r="R486" i="1" s="1"/>
  <c r="K631" i="1"/>
  <c r="R631" i="1" s="1"/>
  <c r="J741" i="1"/>
  <c r="Q741" i="1" s="1"/>
  <c r="K158" i="1"/>
  <c r="R158" i="1" s="1"/>
  <c r="K258" i="1"/>
  <c r="R258" i="1" s="1"/>
  <c r="S415" i="1"/>
  <c r="K449" i="1"/>
  <c r="R449" i="1" s="1"/>
  <c r="K438" i="1"/>
  <c r="R438" i="1" s="1"/>
  <c r="J387" i="1"/>
  <c r="Q387" i="1" s="1"/>
  <c r="H366" i="1"/>
  <c r="J332" i="1"/>
  <c r="Q332" i="1" s="1"/>
  <c r="K495" i="1"/>
  <c r="R495" i="1" s="1"/>
  <c r="J460" i="1"/>
  <c r="Q460" i="1" s="1"/>
  <c r="S362" i="1"/>
  <c r="I819" i="1"/>
  <c r="S139" i="1"/>
  <c r="K436" i="1"/>
  <c r="R436" i="1" s="1"/>
  <c r="K343" i="1"/>
  <c r="R343" i="1" s="1"/>
  <c r="K331" i="1"/>
  <c r="R331" i="1" s="1"/>
  <c r="S391" i="1"/>
  <c r="S468" i="1"/>
  <c r="K448" i="1"/>
  <c r="R448" i="1" s="1"/>
  <c r="J436" i="1"/>
  <c r="Q436" i="1" s="1"/>
  <c r="J395" i="1"/>
  <c r="Q395" i="1" s="1"/>
  <c r="K384" i="1"/>
  <c r="R384" i="1" s="1"/>
  <c r="J339" i="1"/>
  <c r="Q339" i="1" s="1"/>
  <c r="J343" i="1"/>
  <c r="Q343" i="1" s="1"/>
  <c r="J331" i="1"/>
  <c r="Q331" i="1" s="1"/>
  <c r="J548" i="1"/>
  <c r="Q548" i="1" s="1"/>
  <c r="K520" i="1"/>
  <c r="R520" i="1" s="1"/>
  <c r="K492" i="1"/>
  <c r="R492" i="1" s="1"/>
  <c r="K480" i="1"/>
  <c r="R480" i="1" s="1"/>
  <c r="J448" i="1"/>
  <c r="Q448" i="1" s="1"/>
  <c r="J384" i="1"/>
  <c r="Q384" i="1" s="1"/>
  <c r="J608" i="1"/>
  <c r="Q608" i="1" s="1"/>
  <c r="K708" i="1"/>
  <c r="R708" i="1" s="1"/>
  <c r="J695" i="1"/>
  <c r="Q695" i="1" s="1"/>
  <c r="P744" i="1"/>
  <c r="S744" i="1"/>
  <c r="S332" i="1"/>
  <c r="P332" i="1"/>
  <c r="P504" i="1"/>
  <c r="S504" i="1"/>
  <c r="P783" i="1"/>
  <c r="S783" i="1"/>
  <c r="P801" i="1"/>
  <c r="S801" i="1"/>
  <c r="P761" i="1"/>
  <c r="S761" i="1"/>
  <c r="P94" i="1"/>
  <c r="S94" i="1"/>
  <c r="P773" i="1"/>
  <c r="S773" i="1"/>
  <c r="S419" i="1"/>
  <c r="K731" i="1"/>
  <c r="R731" i="1" s="1"/>
  <c r="H712" i="1"/>
  <c r="K256" i="1"/>
  <c r="R256" i="1" s="1"/>
  <c r="S530" i="1"/>
  <c r="K450" i="1"/>
  <c r="R450" i="1" s="1"/>
  <c r="K409" i="1"/>
  <c r="R409" i="1" s="1"/>
  <c r="J398" i="1"/>
  <c r="Q398" i="1" s="1"/>
  <c r="S388" i="1"/>
  <c r="K573" i="1"/>
  <c r="R573" i="1" s="1"/>
  <c r="J801" i="1"/>
  <c r="Q801" i="1" s="1"/>
  <c r="J731" i="1"/>
  <c r="Q731" i="1" s="1"/>
  <c r="K98" i="1"/>
  <c r="R98" i="1" s="1"/>
  <c r="K159" i="1"/>
  <c r="R159" i="1" s="1"/>
  <c r="K223" i="1"/>
  <c r="R223" i="1" s="1"/>
  <c r="J263" i="1"/>
  <c r="Q263" i="1" s="1"/>
  <c r="K519" i="1"/>
  <c r="R519" i="1" s="1"/>
  <c r="K479" i="1"/>
  <c r="R479" i="1" s="1"/>
  <c r="K419" i="1"/>
  <c r="R419" i="1" s="1"/>
  <c r="K748" i="1"/>
  <c r="R748" i="1" s="1"/>
  <c r="S699" i="1"/>
  <c r="H439" i="1"/>
  <c r="H388" i="1"/>
  <c r="K294" i="1"/>
  <c r="R294" i="1" s="1"/>
  <c r="H538" i="1"/>
  <c r="K476" i="1"/>
  <c r="R476" i="1" s="1"/>
  <c r="J627" i="1"/>
  <c r="Q627" i="1" s="1"/>
  <c r="K766" i="1"/>
  <c r="R766" i="1" s="1"/>
  <c r="J757" i="1"/>
  <c r="Q757" i="1" s="1"/>
  <c r="J737" i="1"/>
  <c r="Q737" i="1" s="1"/>
  <c r="J708" i="1"/>
  <c r="Q708" i="1" s="1"/>
  <c r="K139" i="1"/>
  <c r="R139" i="1" s="1"/>
  <c r="J293" i="1"/>
  <c r="Q293" i="1" s="1"/>
  <c r="J674" i="1"/>
  <c r="Q674" i="1" s="1"/>
  <c r="J796" i="1"/>
  <c r="Q796" i="1" s="1"/>
  <c r="K775" i="1"/>
  <c r="R775" i="1" s="1"/>
  <c r="K736" i="1"/>
  <c r="R736" i="1" s="1"/>
  <c r="J728" i="1"/>
  <c r="Q728" i="1" s="1"/>
  <c r="K415" i="1"/>
  <c r="R415" i="1" s="1"/>
  <c r="S368" i="1"/>
  <c r="H605" i="1"/>
  <c r="K329" i="1"/>
  <c r="R329" i="1" s="1"/>
  <c r="K515" i="1"/>
  <c r="R515" i="1" s="1"/>
  <c r="K345" i="1"/>
  <c r="R345" i="1" s="1"/>
  <c r="J329" i="1"/>
  <c r="Q329" i="1" s="1"/>
  <c r="K548" i="1"/>
  <c r="R548" i="1" s="1"/>
  <c r="P535" i="1"/>
  <c r="J515" i="1"/>
  <c r="Q515" i="1" s="1"/>
  <c r="K426" i="1"/>
  <c r="R426" i="1" s="1"/>
  <c r="J415" i="1"/>
  <c r="Q415" i="1" s="1"/>
  <c r="K404" i="1"/>
  <c r="R404" i="1" s="1"/>
  <c r="K386" i="1"/>
  <c r="R386" i="1" s="1"/>
  <c r="K376" i="1"/>
  <c r="R376" i="1" s="1"/>
  <c r="H368" i="1"/>
  <c r="K569" i="1"/>
  <c r="R569" i="1" s="1"/>
  <c r="K634" i="1"/>
  <c r="R634" i="1" s="1"/>
  <c r="K302" i="1"/>
  <c r="R302" i="1" s="1"/>
  <c r="K291" i="1"/>
  <c r="R291" i="1" s="1"/>
  <c r="J535" i="1"/>
  <c r="Q535" i="1" s="1"/>
  <c r="J492" i="1"/>
  <c r="Q492" i="1" s="1"/>
  <c r="K392" i="1"/>
  <c r="R392" i="1" s="1"/>
  <c r="H386" i="1"/>
  <c r="H376" i="1"/>
  <c r="J794" i="1"/>
  <c r="Q794" i="1" s="1"/>
  <c r="K764" i="1"/>
  <c r="R764" i="1" s="1"/>
  <c r="K259" i="1"/>
  <c r="R259" i="1" s="1"/>
  <c r="J291" i="1"/>
  <c r="Q291" i="1" s="1"/>
  <c r="K344" i="1"/>
  <c r="R344" i="1" s="1"/>
  <c r="K334" i="1"/>
  <c r="R334" i="1" s="1"/>
  <c r="J547" i="1"/>
  <c r="Q547" i="1" s="1"/>
  <c r="K672" i="1"/>
  <c r="R672" i="1" s="1"/>
  <c r="O209" i="1"/>
  <c r="J266" i="1"/>
  <c r="Q266" i="1" s="1"/>
  <c r="J250" i="1"/>
  <c r="Q250" i="1" s="1"/>
  <c r="J344" i="1"/>
  <c r="Q344" i="1" s="1"/>
  <c r="J334" i="1"/>
  <c r="Q334" i="1" s="1"/>
  <c r="K327" i="1"/>
  <c r="R327" i="1" s="1"/>
  <c r="K444" i="1"/>
  <c r="R444" i="1" s="1"/>
  <c r="K413" i="1"/>
  <c r="R413" i="1" s="1"/>
  <c r="J402" i="1"/>
  <c r="Q402" i="1" s="1"/>
  <c r="K385" i="1"/>
  <c r="R385" i="1" s="1"/>
  <c r="J575" i="1"/>
  <c r="Q575" i="1" s="1"/>
  <c r="K782" i="1"/>
  <c r="R782" i="1" s="1"/>
  <c r="K753" i="1"/>
  <c r="R753" i="1" s="1"/>
  <c r="J632" i="1"/>
  <c r="Q632" i="1" s="1"/>
  <c r="K632" i="1"/>
  <c r="R632" i="1" s="1"/>
  <c r="J372" i="1"/>
  <c r="Q372" i="1" s="1"/>
  <c r="H372" i="1"/>
  <c r="H262" i="1"/>
  <c r="J262" i="1"/>
  <c r="Q262" i="1" s="1"/>
  <c r="K262" i="1"/>
  <c r="R262" i="1" s="1"/>
  <c r="H381" i="1"/>
  <c r="K381" i="1"/>
  <c r="R381" i="1" s="1"/>
  <c r="K607" i="1"/>
  <c r="R607" i="1" s="1"/>
  <c r="J607" i="1"/>
  <c r="Q607" i="1" s="1"/>
  <c r="P766" i="1"/>
  <c r="S766" i="1"/>
  <c r="H724" i="1"/>
  <c r="J724" i="1"/>
  <c r="Q724" i="1" s="1"/>
  <c r="K724" i="1"/>
  <c r="R724" i="1" s="1"/>
  <c r="O122" i="1"/>
  <c r="J137" i="1"/>
  <c r="Q137" i="1" s="1"/>
  <c r="K137" i="1"/>
  <c r="R137" i="1" s="1"/>
  <c r="H295" i="1"/>
  <c r="S295" i="1"/>
  <c r="S673" i="1"/>
  <c r="P673" i="1"/>
  <c r="J771" i="1"/>
  <c r="Q771" i="1" s="1"/>
  <c r="K771" i="1"/>
  <c r="R771" i="1" s="1"/>
  <c r="J630" i="1"/>
  <c r="Q630" i="1" s="1"/>
  <c r="K630" i="1"/>
  <c r="R630" i="1" s="1"/>
  <c r="P704" i="1"/>
  <c r="S704" i="1"/>
  <c r="K691" i="1"/>
  <c r="R691" i="1" s="1"/>
  <c r="J691" i="1"/>
  <c r="Q691" i="1" s="1"/>
  <c r="S493" i="1"/>
  <c r="H437" i="1"/>
  <c r="J437" i="1"/>
  <c r="Q437" i="1" s="1"/>
  <c r="P739" i="1"/>
  <c r="S739" i="1"/>
  <c r="H797" i="1"/>
  <c r="J797" i="1"/>
  <c r="Q797" i="1" s="1"/>
  <c r="K797" i="1"/>
  <c r="R797" i="1" s="1"/>
  <c r="J99" i="1"/>
  <c r="Q99" i="1" s="1"/>
  <c r="K99" i="1"/>
  <c r="R99" i="1" s="1"/>
  <c r="S259" i="1"/>
  <c r="P259" i="1"/>
  <c r="K250" i="1"/>
  <c r="R250" i="1" s="1"/>
  <c r="J345" i="1"/>
  <c r="Q345" i="1" s="1"/>
  <c r="S345" i="1"/>
  <c r="J335" i="1"/>
  <c r="Q335" i="1" s="1"/>
  <c r="K335" i="1"/>
  <c r="R335" i="1" s="1"/>
  <c r="K570" i="1"/>
  <c r="R570" i="1" s="1"/>
  <c r="J570" i="1"/>
  <c r="Q570" i="1" s="1"/>
  <c r="J498" i="1"/>
  <c r="Q498" i="1" s="1"/>
  <c r="K498" i="1"/>
  <c r="R498" i="1" s="1"/>
  <c r="H54" i="1"/>
  <c r="J54" i="1"/>
  <c r="Q54" i="1" s="1"/>
  <c r="H101" i="1"/>
  <c r="K101" i="1"/>
  <c r="R101" i="1" s="1"/>
  <c r="P300" i="1"/>
  <c r="S300" i="1"/>
  <c r="P430" i="1"/>
  <c r="S430" i="1"/>
  <c r="S475" i="1"/>
  <c r="P475" i="1"/>
  <c r="V174" i="1"/>
  <c r="O171" i="1"/>
  <c r="O174" i="1" s="1"/>
  <c r="S98" i="1"/>
  <c r="S569" i="1"/>
  <c r="P626" i="1"/>
  <c r="S626" i="1"/>
  <c r="H697" i="1"/>
  <c r="J697" i="1"/>
  <c r="Q697" i="1" s="1"/>
  <c r="K697" i="1"/>
  <c r="R697" i="1" s="1"/>
  <c r="H70" i="1"/>
  <c r="K70" i="1"/>
  <c r="R70" i="1" s="1"/>
  <c r="P500" i="1"/>
  <c r="H375" i="1"/>
  <c r="J375" i="1"/>
  <c r="Q375" i="1" s="1"/>
  <c r="K375" i="1"/>
  <c r="R375" i="1" s="1"/>
  <c r="H601" i="1"/>
  <c r="S601" i="1"/>
  <c r="H582" i="1"/>
  <c r="J582" i="1"/>
  <c r="Q582" i="1" s="1"/>
  <c r="J599" i="1"/>
  <c r="Q599" i="1" s="1"/>
  <c r="K599" i="1"/>
  <c r="R599" i="1" s="1"/>
  <c r="P751" i="1"/>
  <c r="S751" i="1"/>
  <c r="S731" i="1"/>
  <c r="P731" i="1"/>
  <c r="H75" i="1"/>
  <c r="S75" i="1"/>
  <c r="J491" i="1"/>
  <c r="Q491" i="1" s="1"/>
  <c r="K491" i="1"/>
  <c r="R491" i="1" s="1"/>
  <c r="J264" i="1"/>
  <c r="Q264" i="1" s="1"/>
  <c r="H264" i="1"/>
  <c r="S264" i="1"/>
  <c r="P422" i="1"/>
  <c r="S422" i="1"/>
  <c r="P772" i="1"/>
  <c r="S772" i="1"/>
  <c r="H13" i="1"/>
  <c r="S13" i="1"/>
  <c r="S650" i="1"/>
  <c r="S256" i="1"/>
  <c r="K39" i="1"/>
  <c r="R39" i="1" s="1"/>
  <c r="S155" i="1"/>
  <c r="K248" i="1"/>
  <c r="R248" i="1" s="1"/>
  <c r="S297" i="1"/>
  <c r="K536" i="1"/>
  <c r="R536" i="1" s="1"/>
  <c r="K505" i="1"/>
  <c r="R505" i="1" s="1"/>
  <c r="K388" i="1"/>
  <c r="R388" i="1" s="1"/>
  <c r="K368" i="1"/>
  <c r="R368" i="1" s="1"/>
  <c r="H362" i="1"/>
  <c r="K574" i="1"/>
  <c r="R574" i="1" s="1"/>
  <c r="K605" i="1"/>
  <c r="R605" i="1" s="1"/>
  <c r="S790" i="1"/>
  <c r="K783" i="1"/>
  <c r="R783" i="1" s="1"/>
  <c r="S756" i="1"/>
  <c r="K749" i="1"/>
  <c r="R749" i="1" s="1"/>
  <c r="S724" i="1"/>
  <c r="S695" i="1"/>
  <c r="K94" i="1"/>
  <c r="R94" i="1" s="1"/>
  <c r="J248" i="1"/>
  <c r="Q248" i="1" s="1"/>
  <c r="J536" i="1"/>
  <c r="Q536" i="1" s="1"/>
  <c r="S519" i="1"/>
  <c r="J505" i="1"/>
  <c r="Q505" i="1" s="1"/>
  <c r="H476" i="1"/>
  <c r="H455" i="1"/>
  <c r="J368" i="1"/>
  <c r="Q368" i="1" s="1"/>
  <c r="J574" i="1"/>
  <c r="Q574" i="1" s="1"/>
  <c r="J783" i="1"/>
  <c r="Q783" i="1" s="1"/>
  <c r="V161" i="1"/>
  <c r="K650" i="1"/>
  <c r="R650" i="1" s="1"/>
  <c r="K695" i="1"/>
  <c r="R695" i="1" s="1"/>
  <c r="K504" i="1"/>
  <c r="R504" i="1" s="1"/>
  <c r="S473" i="1"/>
  <c r="K447" i="1"/>
  <c r="R447" i="1" s="1"/>
  <c r="S408" i="1"/>
  <c r="S610" i="1"/>
  <c r="K604" i="1"/>
  <c r="R604" i="1" s="1"/>
  <c r="K598" i="1"/>
  <c r="R598" i="1" s="1"/>
  <c r="S668" i="1"/>
  <c r="K788" i="1"/>
  <c r="R788" i="1" s="1"/>
  <c r="K713" i="1"/>
  <c r="R713" i="1" s="1"/>
  <c r="K706" i="1"/>
  <c r="R706" i="1" s="1"/>
  <c r="K817" i="1"/>
  <c r="R817" i="1" s="1"/>
  <c r="S11" i="1"/>
  <c r="K73" i="1"/>
  <c r="R73" i="1" s="1"/>
  <c r="K252" i="1"/>
  <c r="R252" i="1" s="1"/>
  <c r="S512" i="1"/>
  <c r="J504" i="1"/>
  <c r="Q504" i="1" s="1"/>
  <c r="K490" i="1"/>
  <c r="R490" i="1" s="1"/>
  <c r="K460" i="1"/>
  <c r="R460" i="1" s="1"/>
  <c r="J447" i="1"/>
  <c r="Q447" i="1" s="1"/>
  <c r="S439" i="1"/>
  <c r="S399" i="1"/>
  <c r="S370" i="1"/>
  <c r="J604" i="1"/>
  <c r="Q604" i="1" s="1"/>
  <c r="S648" i="1"/>
  <c r="S727" i="1"/>
  <c r="J788" i="1"/>
  <c r="Q788" i="1" s="1"/>
  <c r="K781" i="1"/>
  <c r="R781" i="1" s="1"/>
  <c r="J773" i="1"/>
  <c r="Q773" i="1" s="1"/>
  <c r="S655" i="1"/>
  <c r="S472" i="1"/>
  <c r="K610" i="1"/>
  <c r="R610" i="1" s="1"/>
  <c r="K668" i="1"/>
  <c r="R668" i="1" s="1"/>
  <c r="S712" i="1"/>
  <c r="K816" i="1"/>
  <c r="R816" i="1" s="1"/>
  <c r="K138" i="1"/>
  <c r="R138" i="1" s="1"/>
  <c r="K496" i="1"/>
  <c r="R496" i="1" s="1"/>
  <c r="J138" i="1"/>
  <c r="Q138" i="1" s="1"/>
  <c r="S207" i="1"/>
  <c r="S251" i="1"/>
  <c r="K293" i="1"/>
  <c r="R293" i="1" s="1"/>
  <c r="S510" i="1"/>
  <c r="K452" i="1"/>
  <c r="R452" i="1" s="1"/>
  <c r="K370" i="1"/>
  <c r="R370" i="1" s="1"/>
  <c r="K576" i="1"/>
  <c r="R576" i="1" s="1"/>
  <c r="J610" i="1"/>
  <c r="Q610" i="1" s="1"/>
  <c r="K597" i="1"/>
  <c r="R597" i="1" s="1"/>
  <c r="S634" i="1"/>
  <c r="K654" i="1"/>
  <c r="R654" i="1" s="1"/>
  <c r="J668" i="1"/>
  <c r="Q668" i="1" s="1"/>
  <c r="K787" i="1"/>
  <c r="R787" i="1" s="1"/>
  <c r="H727" i="1"/>
  <c r="K720" i="1"/>
  <c r="R720" i="1" s="1"/>
  <c r="H502" i="1"/>
  <c r="S479" i="1"/>
  <c r="S445" i="1"/>
  <c r="H705" i="1"/>
  <c r="S228" i="1"/>
  <c r="S406" i="1"/>
  <c r="S515" i="1"/>
  <c r="S262" i="1"/>
  <c r="S757" i="1"/>
  <c r="J549" i="1"/>
  <c r="Q549" i="1" s="1"/>
  <c r="J509" i="1"/>
  <c r="Q509" i="1" s="1"/>
  <c r="S404" i="1"/>
  <c r="K800" i="1"/>
  <c r="R800" i="1" s="1"/>
  <c r="H778" i="1"/>
  <c r="S539" i="1"/>
  <c r="S444" i="1"/>
  <c r="S486" i="1"/>
  <c r="H414" i="1"/>
  <c r="S765" i="1"/>
  <c r="P654" i="1"/>
  <c r="S654" i="1"/>
  <c r="P580" i="1"/>
  <c r="S580" i="1"/>
  <c r="S788" i="1"/>
  <c r="P788" i="1"/>
  <c r="S787" i="1"/>
  <c r="P787" i="1"/>
  <c r="P159" i="1"/>
  <c r="S159" i="1"/>
  <c r="S222" i="1"/>
  <c r="P222" i="1"/>
  <c r="P768" i="1"/>
  <c r="S768" i="1"/>
  <c r="P321" i="1"/>
  <c r="S321" i="1"/>
  <c r="S73" i="1"/>
  <c r="P73" i="1"/>
  <c r="P70" i="1"/>
  <c r="S70" i="1"/>
  <c r="P339" i="1"/>
  <c r="S339" i="1"/>
  <c r="P53" i="1"/>
  <c r="S53" i="1"/>
  <c r="S343" i="1"/>
  <c r="P343" i="1"/>
  <c r="P188" i="1"/>
  <c r="S188" i="1"/>
  <c r="P732" i="1"/>
  <c r="S732" i="1"/>
  <c r="H16" i="1"/>
  <c r="S16" i="1"/>
  <c r="I230" i="1"/>
  <c r="S327" i="1"/>
  <c r="H633" i="1"/>
  <c r="K633" i="1"/>
  <c r="R633" i="1" s="1"/>
  <c r="S633" i="1"/>
  <c r="H15" i="1"/>
  <c r="S15" i="1"/>
  <c r="H302" i="1"/>
  <c r="S302" i="1"/>
  <c r="H552" i="1"/>
  <c r="J552" i="1"/>
  <c r="Q552" i="1" s="1"/>
  <c r="K552" i="1"/>
  <c r="R552" i="1" s="1"/>
  <c r="S552" i="1"/>
  <c r="H512" i="1"/>
  <c r="H505" i="1"/>
  <c r="I161" i="1"/>
  <c r="H257" i="1"/>
  <c r="K257" i="1"/>
  <c r="R257" i="1" s="1"/>
  <c r="K292" i="1"/>
  <c r="R292" i="1" s="1"/>
  <c r="S511" i="1"/>
  <c r="K459" i="1"/>
  <c r="R459" i="1" s="1"/>
  <c r="K440" i="1"/>
  <c r="R440" i="1" s="1"/>
  <c r="S440" i="1"/>
  <c r="K611" i="1"/>
  <c r="R611" i="1" s="1"/>
  <c r="S789" i="1"/>
  <c r="P789" i="1"/>
  <c r="H612" i="1"/>
  <c r="J612" i="1"/>
  <c r="Q612" i="1" s="1"/>
  <c r="S612" i="1"/>
  <c r="J420" i="1"/>
  <c r="Q420" i="1" s="1"/>
  <c r="K420" i="1"/>
  <c r="R420" i="1" s="1"/>
  <c r="H547" i="1"/>
  <c r="P492" i="1"/>
  <c r="S492" i="1"/>
  <c r="O230" i="1"/>
  <c r="H298" i="1"/>
  <c r="J298" i="1"/>
  <c r="Q298" i="1" s="1"/>
  <c r="P341" i="1"/>
  <c r="S341" i="1"/>
  <c r="H327" i="1"/>
  <c r="S546" i="1"/>
  <c r="S532" i="1"/>
  <c r="J722" i="1"/>
  <c r="Q722" i="1" s="1"/>
  <c r="S722" i="1"/>
  <c r="S39" i="1"/>
  <c r="K96" i="1"/>
  <c r="R96" i="1" s="1"/>
  <c r="P293" i="1"/>
  <c r="S293" i="1"/>
  <c r="P297" i="1"/>
  <c r="P320" i="1"/>
  <c r="S320" i="1"/>
  <c r="K330" i="1"/>
  <c r="R330" i="1" s="1"/>
  <c r="S330" i="1"/>
  <c r="S38" i="1"/>
  <c r="J100" i="1"/>
  <c r="Q100" i="1" s="1"/>
  <c r="K100" i="1"/>
  <c r="R100" i="1" s="1"/>
  <c r="O153" i="1"/>
  <c r="O161" i="1" s="1"/>
  <c r="I347" i="1"/>
  <c r="S335" i="1"/>
  <c r="H330" i="1"/>
  <c r="S531" i="1"/>
  <c r="H440" i="1"/>
  <c r="S433" i="1"/>
  <c r="K399" i="1"/>
  <c r="R399" i="1" s="1"/>
  <c r="K380" i="1"/>
  <c r="R380" i="1" s="1"/>
  <c r="H373" i="1"/>
  <c r="K373" i="1"/>
  <c r="R373" i="1" s="1"/>
  <c r="P728" i="1"/>
  <c r="S728" i="1"/>
  <c r="I804" i="1"/>
  <c r="H784" i="1"/>
  <c r="J784" i="1"/>
  <c r="Q784" i="1" s="1"/>
  <c r="S784" i="1"/>
  <c r="K784" i="1"/>
  <c r="R784" i="1" s="1"/>
  <c r="P746" i="1"/>
  <c r="P727" i="1"/>
  <c r="S721" i="1"/>
  <c r="P816" i="1"/>
  <c r="S816" i="1"/>
  <c r="K69" i="1"/>
  <c r="I79" i="1"/>
  <c r="H96" i="1"/>
  <c r="S96" i="1"/>
  <c r="S119" i="1"/>
  <c r="P119" i="1"/>
  <c r="K190" i="1"/>
  <c r="R190" i="1" s="1"/>
  <c r="K228" i="1"/>
  <c r="R228" i="1" s="1"/>
  <c r="J265" i="1"/>
  <c r="Q265" i="1" s="1"/>
  <c r="H246" i="1"/>
  <c r="J246" i="1"/>
  <c r="Q246" i="1" s="1"/>
  <c r="J301" i="1"/>
  <c r="Q301" i="1" s="1"/>
  <c r="S292" i="1"/>
  <c r="P338" i="1"/>
  <c r="S338" i="1"/>
  <c r="H340" i="1"/>
  <c r="S340" i="1"/>
  <c r="S329" i="1"/>
  <c r="S326" i="1"/>
  <c r="J326" i="1"/>
  <c r="Q326" i="1" s="1"/>
  <c r="K326" i="1"/>
  <c r="R326" i="1" s="1"/>
  <c r="P390" i="1"/>
  <c r="S390" i="1"/>
  <c r="S550" i="1"/>
  <c r="K546" i="1"/>
  <c r="R546" i="1" s="1"/>
  <c r="J464" i="1"/>
  <c r="Q464" i="1" s="1"/>
  <c r="H459" i="1"/>
  <c r="S459" i="1"/>
  <c r="J380" i="1"/>
  <c r="Q380" i="1" s="1"/>
  <c r="S372" i="1"/>
  <c r="S611" i="1"/>
  <c r="V657" i="1"/>
  <c r="O646" i="1"/>
  <c r="O657" i="1" s="1"/>
  <c r="O804" i="1"/>
  <c r="H758" i="1"/>
  <c r="J758" i="1"/>
  <c r="Q758" i="1" s="1"/>
  <c r="K758" i="1"/>
  <c r="R758" i="1" s="1"/>
  <c r="P223" i="1"/>
  <c r="S223" i="1"/>
  <c r="J435" i="1"/>
  <c r="Q435" i="1" s="1"/>
  <c r="S435" i="1"/>
  <c r="O57" i="1"/>
  <c r="S386" i="1"/>
  <c r="P386" i="1"/>
  <c r="K750" i="1"/>
  <c r="R750" i="1" s="1"/>
  <c r="J750" i="1"/>
  <c r="Q750" i="1" s="1"/>
  <c r="S750" i="1"/>
  <c r="H726" i="1"/>
  <c r="K726" i="1"/>
  <c r="R726" i="1" s="1"/>
  <c r="S726" i="1"/>
  <c r="S605" i="1"/>
  <c r="P605" i="1"/>
  <c r="V307" i="1"/>
  <c r="H521" i="1"/>
  <c r="S521" i="1"/>
  <c r="K412" i="1"/>
  <c r="R412" i="1" s="1"/>
  <c r="S412" i="1"/>
  <c r="S652" i="1"/>
  <c r="J652" i="1"/>
  <c r="Q652" i="1" s="1"/>
  <c r="K652" i="1"/>
  <c r="R652" i="1" s="1"/>
  <c r="S769" i="1"/>
  <c r="K769" i="1"/>
  <c r="R769" i="1" s="1"/>
  <c r="S487" i="1"/>
  <c r="K487" i="1"/>
  <c r="R487" i="1" s="1"/>
  <c r="P604" i="1"/>
  <c r="S604" i="1"/>
  <c r="H777" i="1"/>
  <c r="S777" i="1"/>
  <c r="S102" i="1"/>
  <c r="H137" i="1"/>
  <c r="S137" i="1"/>
  <c r="H226" i="1"/>
  <c r="J226" i="1"/>
  <c r="Q226" i="1" s="1"/>
  <c r="K226" i="1"/>
  <c r="R226" i="1" s="1"/>
  <c r="J462" i="1"/>
  <c r="Q462" i="1" s="1"/>
  <c r="H412" i="1"/>
  <c r="S575" i="1"/>
  <c r="H599" i="1"/>
  <c r="S599" i="1"/>
  <c r="H652" i="1"/>
  <c r="H647" i="1"/>
  <c r="S647" i="1"/>
  <c r="S737" i="1"/>
  <c r="P737" i="1"/>
  <c r="H706" i="1"/>
  <c r="S706" i="1"/>
  <c r="H424" i="1"/>
  <c r="J424" i="1"/>
  <c r="Q424" i="1" s="1"/>
  <c r="K424" i="1"/>
  <c r="R424" i="1" s="1"/>
  <c r="S424" i="1"/>
  <c r="S385" i="1"/>
  <c r="P760" i="1"/>
  <c r="S760" i="1"/>
  <c r="H17" i="1"/>
  <c r="S17" i="1"/>
  <c r="K52" i="1"/>
  <c r="I57" i="1"/>
  <c r="H52" i="1"/>
  <c r="S426" i="1"/>
  <c r="P426" i="1"/>
  <c r="S225" i="1"/>
  <c r="O284" i="1"/>
  <c r="O307" i="1" s="1"/>
  <c r="H323" i="1"/>
  <c r="J323" i="1"/>
  <c r="Q323" i="1" s="1"/>
  <c r="K323" i="1"/>
  <c r="R323" i="1" s="1"/>
  <c r="S323" i="1"/>
  <c r="P442" i="1"/>
  <c r="S442" i="1"/>
  <c r="P382" i="1"/>
  <c r="S382" i="1"/>
  <c r="H508" i="1"/>
  <c r="J508" i="1"/>
  <c r="Q508" i="1" s="1"/>
  <c r="K508" i="1"/>
  <c r="R508" i="1" s="1"/>
  <c r="S508" i="1"/>
  <c r="S461" i="1"/>
  <c r="H410" i="1"/>
  <c r="S410" i="1"/>
  <c r="S763" i="1"/>
  <c r="H763" i="1"/>
  <c r="J763" i="1"/>
  <c r="Q763" i="1" s="1"/>
  <c r="K763" i="1"/>
  <c r="R763" i="1" s="1"/>
  <c r="O79" i="1"/>
  <c r="P334" i="1"/>
  <c r="S334" i="1"/>
  <c r="K333" i="1"/>
  <c r="R333" i="1" s="1"/>
  <c r="J333" i="1"/>
  <c r="Q333" i="1" s="1"/>
  <c r="S366" i="1"/>
  <c r="P366" i="1"/>
  <c r="V270" i="1"/>
  <c r="O244" i="1"/>
  <c r="O270" i="1" s="1"/>
  <c r="I307" i="1"/>
  <c r="S14" i="1"/>
  <c r="S260" i="1"/>
  <c r="H253" i="1"/>
  <c r="J253" i="1"/>
  <c r="Q253" i="1" s="1"/>
  <c r="K253" i="1"/>
  <c r="R253" i="1" s="1"/>
  <c r="S253" i="1"/>
  <c r="S441" i="1"/>
  <c r="P441" i="1"/>
  <c r="P421" i="1"/>
  <c r="S421" i="1"/>
  <c r="P401" i="1"/>
  <c r="S401" i="1"/>
  <c r="P381" i="1"/>
  <c r="S381" i="1"/>
  <c r="K542" i="1"/>
  <c r="R542" i="1" s="1"/>
  <c r="S542" i="1"/>
  <c r="S395" i="1"/>
  <c r="J400" i="1"/>
  <c r="Q400" i="1" s="1"/>
  <c r="K400" i="1"/>
  <c r="R400" i="1" s="1"/>
  <c r="S400" i="1"/>
  <c r="S516" i="1"/>
  <c r="K516" i="1"/>
  <c r="R516" i="1" s="1"/>
  <c r="P488" i="1"/>
  <c r="S488" i="1"/>
  <c r="H470" i="1"/>
  <c r="S470" i="1"/>
  <c r="I141" i="1"/>
  <c r="K74" i="1"/>
  <c r="R74" i="1" s="1"/>
  <c r="K102" i="1"/>
  <c r="R102" i="1" s="1"/>
  <c r="V122" i="1"/>
  <c r="S135" i="1"/>
  <c r="H172" i="1"/>
  <c r="S263" i="1"/>
  <c r="S252" i="1"/>
  <c r="K249" i="1"/>
  <c r="R249" i="1" s="1"/>
  <c r="H299" i="1"/>
  <c r="S520" i="1"/>
  <c r="P520" i="1"/>
  <c r="S460" i="1"/>
  <c r="P460" i="1"/>
  <c r="I557" i="1"/>
  <c r="H542" i="1"/>
  <c r="H528" i="1"/>
  <c r="K528" i="1"/>
  <c r="R528" i="1" s="1"/>
  <c r="S528" i="1"/>
  <c r="H501" i="1"/>
  <c r="S501" i="1"/>
  <c r="S448" i="1"/>
  <c r="S364" i="1"/>
  <c r="K603" i="1"/>
  <c r="R603" i="1" s="1"/>
  <c r="S651" i="1"/>
  <c r="S793" i="1"/>
  <c r="K793" i="1"/>
  <c r="R793" i="1" s="1"/>
  <c r="H157" i="1"/>
  <c r="S157" i="1"/>
  <c r="P455" i="1"/>
  <c r="S455" i="1"/>
  <c r="P548" i="1"/>
  <c r="S548" i="1"/>
  <c r="H71" i="1"/>
  <c r="J71" i="1"/>
  <c r="Q71" i="1" s="1"/>
  <c r="K71" i="1"/>
  <c r="R71" i="1" s="1"/>
  <c r="S71" i="1"/>
  <c r="H550" i="1"/>
  <c r="I23" i="1"/>
  <c r="K10" i="1"/>
  <c r="J10" i="1"/>
  <c r="H10" i="1"/>
  <c r="O141" i="1"/>
  <c r="J21" i="1"/>
  <c r="Q21" i="1" s="1"/>
  <c r="K21" i="1"/>
  <c r="R21" i="1" s="1"/>
  <c r="H21" i="1"/>
  <c r="I42" i="1"/>
  <c r="K33" i="1"/>
  <c r="H33" i="1"/>
  <c r="H36" i="1"/>
  <c r="S36" i="1"/>
  <c r="J102" i="1"/>
  <c r="Q102" i="1" s="1"/>
  <c r="V193" i="1"/>
  <c r="O186" i="1"/>
  <c r="O193" i="1" s="1"/>
  <c r="H263" i="1"/>
  <c r="S298" i="1"/>
  <c r="S285" i="1"/>
  <c r="K285" i="1"/>
  <c r="R285" i="1" s="1"/>
  <c r="S337" i="1"/>
  <c r="K337" i="1"/>
  <c r="R337" i="1" s="1"/>
  <c r="S541" i="1"/>
  <c r="J507" i="1"/>
  <c r="Q507" i="1" s="1"/>
  <c r="K507" i="1"/>
  <c r="R507" i="1" s="1"/>
  <c r="J416" i="1"/>
  <c r="Q416" i="1" s="1"/>
  <c r="K416" i="1"/>
  <c r="R416" i="1" s="1"/>
  <c r="H608" i="1"/>
  <c r="S608" i="1"/>
  <c r="S671" i="1"/>
  <c r="H717" i="1"/>
  <c r="K717" i="1"/>
  <c r="R717" i="1" s="1"/>
  <c r="S717" i="1"/>
  <c r="S697" i="1"/>
  <c r="P697" i="1"/>
  <c r="H18" i="1"/>
  <c r="S18" i="1"/>
  <c r="J540" i="1"/>
  <c r="Q540" i="1" s="1"/>
  <c r="S540" i="1"/>
  <c r="P779" i="1"/>
  <c r="S779" i="1"/>
  <c r="S296" i="1"/>
  <c r="H796" i="1"/>
  <c r="S796" i="1"/>
  <c r="V42" i="1"/>
  <c r="O33" i="1"/>
  <c r="O42" i="1" s="1"/>
  <c r="H20" i="1"/>
  <c r="S20" i="1"/>
  <c r="H40" i="1"/>
  <c r="J40" i="1"/>
  <c r="Q40" i="1" s="1"/>
  <c r="K40" i="1"/>
  <c r="R40" i="1" s="1"/>
  <c r="S40" i="1"/>
  <c r="S74" i="1"/>
  <c r="K157" i="1"/>
  <c r="R157" i="1" s="1"/>
  <c r="P191" i="1"/>
  <c r="S191" i="1"/>
  <c r="K225" i="1"/>
  <c r="R225" i="1" s="1"/>
  <c r="I270" i="1"/>
  <c r="S249" i="1"/>
  <c r="S299" i="1"/>
  <c r="P299" i="1"/>
  <c r="V347" i="1"/>
  <c r="O319" i="1"/>
  <c r="O347" i="1" s="1"/>
  <c r="S336" i="1"/>
  <c r="H603" i="1"/>
  <c r="S603" i="1"/>
  <c r="K655" i="1"/>
  <c r="R655" i="1" s="1"/>
  <c r="H729" i="1"/>
  <c r="J729" i="1"/>
  <c r="Q729" i="1" s="1"/>
  <c r="S729" i="1"/>
  <c r="S716" i="1"/>
  <c r="K710" i="1"/>
  <c r="R710" i="1" s="1"/>
  <c r="J710" i="1"/>
  <c r="Q710" i="1" s="1"/>
  <c r="H19" i="1"/>
  <c r="S19" i="1"/>
  <c r="S101" i="1"/>
  <c r="I122" i="1"/>
  <c r="J157" i="1"/>
  <c r="Q157" i="1" s="1"/>
  <c r="J225" i="1"/>
  <c r="Q225" i="1" s="1"/>
  <c r="S377" i="1"/>
  <c r="P377" i="1"/>
  <c r="K540" i="1"/>
  <c r="R540" i="1" s="1"/>
  <c r="S527" i="1"/>
  <c r="J487" i="1"/>
  <c r="Q487" i="1" s="1"/>
  <c r="H453" i="1"/>
  <c r="K453" i="1"/>
  <c r="R453" i="1" s="1"/>
  <c r="S453" i="1"/>
  <c r="K435" i="1"/>
  <c r="R435" i="1" s="1"/>
  <c r="P415" i="1"/>
  <c r="S369" i="1"/>
  <c r="J369" i="1"/>
  <c r="Q369" i="1" s="1"/>
  <c r="K364" i="1"/>
  <c r="R364" i="1" s="1"/>
  <c r="J655" i="1"/>
  <c r="Q655" i="1" s="1"/>
  <c r="P669" i="1"/>
  <c r="S669" i="1"/>
  <c r="O819" i="1"/>
  <c r="S76" i="1"/>
  <c r="J139" i="1"/>
  <c r="Q139" i="1" s="1"/>
  <c r="J188" i="1"/>
  <c r="Q188" i="1" s="1"/>
  <c r="J259" i="1"/>
  <c r="Q259" i="1" s="1"/>
  <c r="O557" i="1"/>
  <c r="H524" i="1"/>
  <c r="J524" i="1"/>
  <c r="Q524" i="1" s="1"/>
  <c r="S452" i="1"/>
  <c r="S397" i="1"/>
  <c r="P397" i="1"/>
  <c r="J392" i="1"/>
  <c r="Q392" i="1" s="1"/>
  <c r="S392" i="1"/>
  <c r="H606" i="1"/>
  <c r="K606" i="1"/>
  <c r="R606" i="1" s="1"/>
  <c r="S606" i="1"/>
  <c r="S598" i="1"/>
  <c r="J654" i="1"/>
  <c r="Q654" i="1" s="1"/>
  <c r="P778" i="1"/>
  <c r="S778" i="1"/>
  <c r="S758" i="1"/>
  <c r="P758" i="1"/>
  <c r="P738" i="1"/>
  <c r="S738" i="1"/>
  <c r="J791" i="1"/>
  <c r="Q791" i="1" s="1"/>
  <c r="J746" i="1"/>
  <c r="Q746" i="1" s="1"/>
  <c r="J735" i="1"/>
  <c r="Q735" i="1" s="1"/>
  <c r="K709" i="1"/>
  <c r="R709" i="1" s="1"/>
  <c r="S817" i="1"/>
  <c r="H817" i="1"/>
  <c r="S485" i="1"/>
  <c r="J704" i="1"/>
  <c r="Q704" i="1" s="1"/>
  <c r="H704" i="1"/>
  <c r="K38" i="1"/>
  <c r="R38" i="1" s="1"/>
  <c r="K53" i="1"/>
  <c r="R53" i="1" s="1"/>
  <c r="J98" i="1"/>
  <c r="Q98" i="1" s="1"/>
  <c r="K119" i="1"/>
  <c r="R119" i="1" s="1"/>
  <c r="J155" i="1"/>
  <c r="Q155" i="1" s="1"/>
  <c r="K268" i="1"/>
  <c r="R268" i="1" s="1"/>
  <c r="K264" i="1"/>
  <c r="R264" i="1" s="1"/>
  <c r="K305" i="1"/>
  <c r="R305" i="1" s="1"/>
  <c r="J325" i="1"/>
  <c r="Q325" i="1" s="1"/>
  <c r="K325" i="1"/>
  <c r="R325" i="1" s="1"/>
  <c r="J555" i="1"/>
  <c r="Q555" i="1" s="1"/>
  <c r="H494" i="1"/>
  <c r="J422" i="1"/>
  <c r="Q422" i="1" s="1"/>
  <c r="P391" i="1"/>
  <c r="S371" i="1"/>
  <c r="J756" i="1"/>
  <c r="Q756" i="1" s="1"/>
  <c r="J740" i="1"/>
  <c r="Q740" i="1" s="1"/>
  <c r="P724" i="1"/>
  <c r="J714" i="1"/>
  <c r="Q714" i="1" s="1"/>
  <c r="I193" i="1"/>
  <c r="S294" i="1"/>
  <c r="S800" i="1"/>
  <c r="H786" i="1"/>
  <c r="J786" i="1"/>
  <c r="Q786" i="1" s="1"/>
  <c r="S693" i="1"/>
  <c r="V23" i="1"/>
  <c r="O10" i="1"/>
  <c r="S10" i="1" s="1"/>
  <c r="J38" i="1"/>
  <c r="Q38" i="1" s="1"/>
  <c r="J53" i="1"/>
  <c r="Q53" i="1" s="1"/>
  <c r="J119" i="1"/>
  <c r="Q119" i="1" s="1"/>
  <c r="K135" i="1"/>
  <c r="R135" i="1" s="1"/>
  <c r="K187" i="1"/>
  <c r="R187" i="1" s="1"/>
  <c r="V230" i="1"/>
  <c r="K227" i="1"/>
  <c r="R227" i="1" s="1"/>
  <c r="J268" i="1"/>
  <c r="Q268" i="1" s="1"/>
  <c r="K297" i="1"/>
  <c r="R297" i="1" s="1"/>
  <c r="H325" i="1"/>
  <c r="K544" i="1"/>
  <c r="R544" i="1" s="1"/>
  <c r="K539" i="1"/>
  <c r="R539" i="1" s="1"/>
  <c r="H428" i="1"/>
  <c r="K428" i="1"/>
  <c r="R428" i="1" s="1"/>
  <c r="S428" i="1"/>
  <c r="H413" i="1"/>
  <c r="S413" i="1"/>
  <c r="K408" i="1"/>
  <c r="R408" i="1" s="1"/>
  <c r="K396" i="1"/>
  <c r="R396" i="1" s="1"/>
  <c r="I584" i="1"/>
  <c r="S578" i="1"/>
  <c r="I676" i="1"/>
  <c r="P715" i="1"/>
  <c r="S715" i="1"/>
  <c r="K795" i="1"/>
  <c r="R795" i="1" s="1"/>
  <c r="S781" i="1"/>
  <c r="K776" i="1"/>
  <c r="R776" i="1" s="1"/>
  <c r="K718" i="1"/>
  <c r="R718" i="1" s="1"/>
  <c r="J718" i="1"/>
  <c r="Q718" i="1" s="1"/>
  <c r="S21" i="1"/>
  <c r="P21" i="1"/>
  <c r="J135" i="1"/>
  <c r="Q135" i="1" s="1"/>
  <c r="J187" i="1"/>
  <c r="Q187" i="1" s="1"/>
  <c r="J227" i="1"/>
  <c r="Q227" i="1" s="1"/>
  <c r="S305" i="1"/>
  <c r="J297" i="1"/>
  <c r="Q297" i="1" s="1"/>
  <c r="J286" i="1"/>
  <c r="Q286" i="1" s="1"/>
  <c r="K338" i="1"/>
  <c r="R338" i="1" s="1"/>
  <c r="V557" i="1"/>
  <c r="S495" i="1"/>
  <c r="P495" i="1"/>
  <c r="J539" i="1"/>
  <c r="Q539" i="1" s="1"/>
  <c r="K489" i="1"/>
  <c r="R489" i="1" s="1"/>
  <c r="K451" i="1"/>
  <c r="R451" i="1" s="1"/>
  <c r="J441" i="1"/>
  <c r="Q441" i="1" s="1"/>
  <c r="H422" i="1"/>
  <c r="J408" i="1"/>
  <c r="Q408" i="1" s="1"/>
  <c r="J396" i="1"/>
  <c r="Q396" i="1" s="1"/>
  <c r="O584" i="1"/>
  <c r="H578" i="1"/>
  <c r="P597" i="1"/>
  <c r="S597" i="1"/>
  <c r="S602" i="1"/>
  <c r="S630" i="1"/>
  <c r="H649" i="1"/>
  <c r="O676" i="1"/>
  <c r="S799" i="1"/>
  <c r="S785" i="1"/>
  <c r="H761" i="1"/>
  <c r="H755" i="1"/>
  <c r="J755" i="1"/>
  <c r="Q755" i="1" s="1"/>
  <c r="K755" i="1"/>
  <c r="R755" i="1" s="1"/>
  <c r="S755" i="1"/>
  <c r="S745" i="1"/>
  <c r="H733" i="1"/>
  <c r="J733" i="1"/>
  <c r="Q733" i="1" s="1"/>
  <c r="S733" i="1"/>
  <c r="K482" i="1"/>
  <c r="R482" i="1" s="1"/>
  <c r="H482" i="1"/>
  <c r="J482" i="1"/>
  <c r="Q482" i="1" s="1"/>
  <c r="S482" i="1"/>
  <c r="S795" i="1"/>
  <c r="S776" i="1"/>
  <c r="K770" i="1"/>
  <c r="R770" i="1" s="1"/>
  <c r="J770" i="1"/>
  <c r="Q770" i="1" s="1"/>
  <c r="V79" i="1"/>
  <c r="H544" i="1"/>
  <c r="S544" i="1"/>
  <c r="H513" i="1"/>
  <c r="J513" i="1"/>
  <c r="Q513" i="1" s="1"/>
  <c r="K513" i="1"/>
  <c r="R513" i="1" s="1"/>
  <c r="S446" i="1"/>
  <c r="P446" i="1"/>
  <c r="K37" i="1"/>
  <c r="R37" i="1" s="1"/>
  <c r="K34" i="1"/>
  <c r="R34" i="1" s="1"/>
  <c r="P77" i="1"/>
  <c r="S77" i="1"/>
  <c r="K75" i="1"/>
  <c r="R75" i="1" s="1"/>
  <c r="K97" i="1"/>
  <c r="R97" i="1" s="1"/>
  <c r="J94" i="1"/>
  <c r="Q94" i="1" s="1"/>
  <c r="S134" i="1"/>
  <c r="V209" i="1"/>
  <c r="K267" i="1"/>
  <c r="R267" i="1" s="1"/>
  <c r="S258" i="1"/>
  <c r="S247" i="1"/>
  <c r="S328" i="1"/>
  <c r="K324" i="1"/>
  <c r="R324" i="1" s="1"/>
  <c r="K553" i="1"/>
  <c r="R553" i="1" s="1"/>
  <c r="H533" i="1"/>
  <c r="S533" i="1"/>
  <c r="J522" i="1"/>
  <c r="Q522" i="1" s="1"/>
  <c r="J518" i="1"/>
  <c r="Q518" i="1" s="1"/>
  <c r="S481" i="1"/>
  <c r="H446" i="1"/>
  <c r="K446" i="1"/>
  <c r="R446" i="1" s="1"/>
  <c r="K427" i="1"/>
  <c r="R427" i="1" s="1"/>
  <c r="H417" i="1"/>
  <c r="J417" i="1"/>
  <c r="Q417" i="1" s="1"/>
  <c r="J780" i="1"/>
  <c r="Q780" i="1" s="1"/>
  <c r="H770" i="1"/>
  <c r="J766" i="1"/>
  <c r="Q766" i="1" s="1"/>
  <c r="S749" i="1"/>
  <c r="S417" i="1"/>
  <c r="P417" i="1"/>
  <c r="J34" i="1"/>
  <c r="Q34" i="1" s="1"/>
  <c r="J75" i="1"/>
  <c r="Q75" i="1" s="1"/>
  <c r="V104" i="1"/>
  <c r="O95" i="1"/>
  <c r="S95" i="1" s="1"/>
  <c r="S158" i="1"/>
  <c r="K191" i="1"/>
  <c r="R191" i="1" s="1"/>
  <c r="H361" i="1"/>
  <c r="S361" i="1"/>
  <c r="P711" i="1"/>
  <c r="S711" i="1"/>
  <c r="H723" i="1"/>
  <c r="J723" i="1"/>
  <c r="Q723" i="1" s="1"/>
  <c r="K723" i="1"/>
  <c r="R723" i="1" s="1"/>
  <c r="H499" i="1"/>
  <c r="J499" i="1"/>
  <c r="Q499" i="1" s="1"/>
  <c r="K499" i="1"/>
  <c r="R499" i="1" s="1"/>
  <c r="S499" i="1"/>
  <c r="S609" i="1"/>
  <c r="K609" i="1"/>
  <c r="R609" i="1" s="1"/>
  <c r="H702" i="1"/>
  <c r="J702" i="1"/>
  <c r="Q702" i="1" s="1"/>
  <c r="K702" i="1"/>
  <c r="R702" i="1" s="1"/>
  <c r="S37" i="1"/>
  <c r="S97" i="1"/>
  <c r="J191" i="1"/>
  <c r="Q191" i="1" s="1"/>
  <c r="S267" i="1"/>
  <c r="J261" i="1"/>
  <c r="Q261" i="1" s="1"/>
  <c r="S324" i="1"/>
  <c r="S411" i="1"/>
  <c r="P411" i="1"/>
  <c r="S553" i="1"/>
  <c r="S471" i="1"/>
  <c r="S427" i="1"/>
  <c r="V584" i="1"/>
  <c r="V614" i="1"/>
  <c r="O595" i="1"/>
  <c r="O614" i="1" s="1"/>
  <c r="S600" i="1"/>
  <c r="J600" i="1"/>
  <c r="Q600" i="1" s="1"/>
  <c r="K600" i="1"/>
  <c r="R600" i="1" s="1"/>
  <c r="V636" i="1"/>
  <c r="O625" i="1"/>
  <c r="O636" i="1" s="1"/>
  <c r="S797" i="1"/>
  <c r="V141" i="1"/>
  <c r="V57" i="1"/>
  <c r="I174" i="1"/>
  <c r="I209" i="1"/>
  <c r="P450" i="1"/>
  <c r="S450" i="1"/>
  <c r="S465" i="1"/>
  <c r="K465" i="1"/>
  <c r="R465" i="1" s="1"/>
  <c r="H445" i="1"/>
  <c r="H431" i="1"/>
  <c r="S365" i="1"/>
  <c r="P582" i="1"/>
  <c r="S582" i="1"/>
  <c r="S674" i="1"/>
  <c r="P689" i="1"/>
  <c r="S689" i="1"/>
  <c r="S713" i="1"/>
  <c r="S696" i="1"/>
  <c r="K538" i="1"/>
  <c r="R538" i="1" s="1"/>
  <c r="K531" i="1"/>
  <c r="R531" i="1" s="1"/>
  <c r="K526" i="1"/>
  <c r="R526" i="1" s="1"/>
  <c r="K475" i="1"/>
  <c r="R475" i="1" s="1"/>
  <c r="S425" i="1"/>
  <c r="K407" i="1"/>
  <c r="R407" i="1" s="1"/>
  <c r="K580" i="1"/>
  <c r="R580" i="1" s="1"/>
  <c r="K577" i="1"/>
  <c r="R577" i="1" s="1"/>
  <c r="V676" i="1"/>
  <c r="J475" i="1"/>
  <c r="Q475" i="1" s="1"/>
  <c r="S467" i="1"/>
  <c r="S458" i="1"/>
  <c r="J421" i="1"/>
  <c r="Q421" i="1" s="1"/>
  <c r="K379" i="1"/>
  <c r="R379" i="1" s="1"/>
  <c r="J580" i="1"/>
  <c r="Q580" i="1" s="1"/>
  <c r="J787" i="1"/>
  <c r="Q787" i="1" s="1"/>
  <c r="S577" i="1"/>
  <c r="I636" i="1"/>
  <c r="S771" i="1"/>
  <c r="S764" i="1"/>
  <c r="S734" i="1"/>
  <c r="S720" i="1"/>
  <c r="S545" i="1"/>
  <c r="K510" i="1"/>
  <c r="R510" i="1" s="1"/>
  <c r="J495" i="1"/>
  <c r="Q495" i="1" s="1"/>
  <c r="J488" i="1"/>
  <c r="Q488" i="1" s="1"/>
  <c r="J479" i="1"/>
  <c r="Q479" i="1" s="1"/>
  <c r="K471" i="1"/>
  <c r="R471" i="1" s="1"/>
  <c r="J432" i="1"/>
  <c r="Q432" i="1" s="1"/>
  <c r="S573" i="1"/>
  <c r="H545" i="1"/>
  <c r="J517" i="1"/>
  <c r="Q517" i="1" s="1"/>
  <c r="K506" i="1"/>
  <c r="R506" i="1" s="1"/>
  <c r="J457" i="1"/>
  <c r="Q457" i="1" s="1"/>
  <c r="K406" i="1"/>
  <c r="R406" i="1" s="1"/>
  <c r="J401" i="1"/>
  <c r="Q401" i="1" s="1"/>
  <c r="K366" i="1"/>
  <c r="R366" i="1" s="1"/>
  <c r="J362" i="1"/>
  <c r="Q362" i="1" s="1"/>
  <c r="I614" i="1"/>
  <c r="I657" i="1"/>
  <c r="V804" i="1"/>
  <c r="J790" i="1"/>
  <c r="Q790" i="1" s="1"/>
  <c r="K707" i="1"/>
  <c r="R707" i="1" s="1"/>
  <c r="S525" i="1"/>
  <c r="H382" i="1"/>
  <c r="S632" i="1"/>
  <c r="S672" i="1"/>
  <c r="S719" i="1"/>
  <c r="J707" i="1"/>
  <c r="Q707" i="1" s="1"/>
  <c r="S698" i="1"/>
  <c r="H694" i="1"/>
  <c r="V819" i="1"/>
  <c r="S478" i="1"/>
  <c r="S405" i="1"/>
  <c r="S774" i="1"/>
  <c r="S747" i="1"/>
  <c r="S742" i="1"/>
  <c r="S815" i="1"/>
  <c r="R95" i="1"/>
  <c r="Q95" i="1"/>
  <c r="H95" i="1"/>
  <c r="I104" i="1"/>
  <c r="K304" i="1"/>
  <c r="R304" i="1" s="1"/>
  <c r="S304" i="1"/>
  <c r="H304" i="1"/>
  <c r="K303" i="1"/>
  <c r="R303" i="1" s="1"/>
  <c r="P289" i="1"/>
  <c r="S289" i="1"/>
  <c r="K289" i="1"/>
  <c r="R289" i="1" s="1"/>
  <c r="J289" i="1"/>
  <c r="Q289" i="1" s="1"/>
  <c r="S291" i="1"/>
  <c r="K288" i="1"/>
  <c r="R288" i="1" s="1"/>
  <c r="J288" i="1"/>
  <c r="Q288" i="1" s="1"/>
  <c r="S287" i="1"/>
  <c r="K287" i="1"/>
  <c r="R287" i="1" s="1"/>
  <c r="J287" i="1"/>
  <c r="Q287" i="1" s="1"/>
  <c r="P286" i="1"/>
  <c r="S286" i="1"/>
  <c r="P576" i="1"/>
  <c r="S576" i="1"/>
  <c r="H363" i="1"/>
  <c r="S303" i="1"/>
  <c r="H100" i="1"/>
  <c r="S100" i="1"/>
  <c r="S99" i="1"/>
  <c r="J14" i="1"/>
  <c r="H14" i="1"/>
  <c r="H798" i="1"/>
  <c r="H767" i="1"/>
  <c r="H762" i="1"/>
  <c r="H752" i="1"/>
  <c r="H745" i="1"/>
  <c r="H774" i="1"/>
  <c r="H740" i="1"/>
  <c r="H730" i="1"/>
  <c r="H718" i="1"/>
  <c r="S700" i="1"/>
  <c r="H691" i="1"/>
  <c r="H793" i="1"/>
  <c r="H769" i="1"/>
  <c r="H713" i="1"/>
  <c r="S703" i="1"/>
  <c r="H696" i="1"/>
  <c r="S690" i="1"/>
  <c r="S792" i="1"/>
  <c r="H781" i="1"/>
  <c r="J759" i="1"/>
  <c r="Q759" i="1" s="1"/>
  <c r="K759" i="1"/>
  <c r="R759" i="1" s="1"/>
  <c r="S725" i="1"/>
  <c r="H703" i="1"/>
  <c r="H800" i="1"/>
  <c r="S780" i="1"/>
  <c r="H759" i="1"/>
  <c r="S754" i="1"/>
  <c r="H747" i="1"/>
  <c r="H742" i="1"/>
  <c r="H725" i="1"/>
  <c r="S707" i="1"/>
  <c r="S702" i="1"/>
  <c r="K778" i="1"/>
  <c r="R778" i="1" s="1"/>
  <c r="H776" i="1"/>
  <c r="H771" i="1"/>
  <c r="H764" i="1"/>
  <c r="K761" i="1"/>
  <c r="R761" i="1" s="1"/>
  <c r="H754" i="1"/>
  <c r="S741" i="1"/>
  <c r="K727" i="1"/>
  <c r="R727" i="1" s="1"/>
  <c r="K722" i="1"/>
  <c r="R722" i="1" s="1"/>
  <c r="H720" i="1"/>
  <c r="K712" i="1"/>
  <c r="R712" i="1" s="1"/>
  <c r="H710" i="1"/>
  <c r="K705" i="1"/>
  <c r="R705" i="1" s="1"/>
  <c r="H698" i="1"/>
  <c r="H795" i="1"/>
  <c r="K792" i="1"/>
  <c r="R792" i="1" s="1"/>
  <c r="H790" i="1"/>
  <c r="K785" i="1"/>
  <c r="R785" i="1" s="1"/>
  <c r="S782" i="1"/>
  <c r="S775" i="1"/>
  <c r="S770" i="1"/>
  <c r="S753" i="1"/>
  <c r="K751" i="1"/>
  <c r="R751" i="1" s="1"/>
  <c r="H749" i="1"/>
  <c r="K744" i="1"/>
  <c r="R744" i="1" s="1"/>
  <c r="S736" i="1"/>
  <c r="K734" i="1"/>
  <c r="R734" i="1" s="1"/>
  <c r="S709" i="1"/>
  <c r="K700" i="1"/>
  <c r="R700" i="1" s="1"/>
  <c r="H693" i="1"/>
  <c r="J792" i="1"/>
  <c r="Q792" i="1" s="1"/>
  <c r="J785" i="1"/>
  <c r="Q785" i="1" s="1"/>
  <c r="K773" i="1"/>
  <c r="R773" i="1" s="1"/>
  <c r="K756" i="1"/>
  <c r="R756" i="1" s="1"/>
  <c r="J751" i="1"/>
  <c r="Q751" i="1" s="1"/>
  <c r="S748" i="1"/>
  <c r="J744" i="1"/>
  <c r="Q744" i="1" s="1"/>
  <c r="J739" i="1"/>
  <c r="Q739" i="1" s="1"/>
  <c r="K739" i="1"/>
  <c r="R739" i="1" s="1"/>
  <c r="J734" i="1"/>
  <c r="Q734" i="1" s="1"/>
  <c r="K729" i="1"/>
  <c r="R729" i="1" s="1"/>
  <c r="S705" i="1"/>
  <c r="J700" i="1"/>
  <c r="Q700" i="1" s="1"/>
  <c r="S692" i="1"/>
  <c r="J690" i="1"/>
  <c r="Q690" i="1" s="1"/>
  <c r="J799" i="1"/>
  <c r="Q799" i="1" s="1"/>
  <c r="K799" i="1"/>
  <c r="R799" i="1" s="1"/>
  <c r="J692" i="1"/>
  <c r="Q692" i="1" s="1"/>
  <c r="J719" i="1"/>
  <c r="Q719" i="1" s="1"/>
  <c r="K719" i="1"/>
  <c r="R719" i="1" s="1"/>
  <c r="K801" i="1"/>
  <c r="R801" i="1" s="1"/>
  <c r="S798" i="1"/>
  <c r="S794" i="1"/>
  <c r="K789" i="1"/>
  <c r="R789" i="1" s="1"/>
  <c r="J782" i="1"/>
  <c r="Q782" i="1" s="1"/>
  <c r="J775" i="1"/>
  <c r="Q775" i="1" s="1"/>
  <c r="S767" i="1"/>
  <c r="S762" i="1"/>
  <c r="J753" i="1"/>
  <c r="Q753" i="1" s="1"/>
  <c r="K743" i="1"/>
  <c r="R743" i="1" s="1"/>
  <c r="J736" i="1"/>
  <c r="Q736" i="1" s="1"/>
  <c r="H719" i="1"/>
  <c r="S714" i="1"/>
  <c r="J709" i="1"/>
  <c r="Q709" i="1" s="1"/>
  <c r="H701" i="1"/>
  <c r="K765" i="1"/>
  <c r="R765" i="1" s="1"/>
  <c r="S740" i="1"/>
  <c r="K721" i="1"/>
  <c r="R721" i="1" s="1"/>
  <c r="S718" i="1"/>
  <c r="S701" i="1"/>
  <c r="S691" i="1"/>
  <c r="S786" i="1"/>
  <c r="J772" i="1"/>
  <c r="Q772" i="1" s="1"/>
  <c r="J765" i="1"/>
  <c r="Q765" i="1" s="1"/>
  <c r="K760" i="1"/>
  <c r="R760" i="1" s="1"/>
  <c r="S743" i="1"/>
  <c r="K738" i="1"/>
  <c r="R738" i="1" s="1"/>
  <c r="S730" i="1"/>
  <c r="J721" i="1"/>
  <c r="Q721" i="1" s="1"/>
  <c r="K711" i="1"/>
  <c r="R711" i="1" s="1"/>
  <c r="K704" i="1"/>
  <c r="R704" i="1" s="1"/>
  <c r="J760" i="1"/>
  <c r="Q760" i="1" s="1"/>
  <c r="S752" i="1"/>
  <c r="H743" i="1"/>
  <c r="J738" i="1"/>
  <c r="Q738" i="1" s="1"/>
  <c r="S735" i="1"/>
  <c r="K716" i="1"/>
  <c r="R716" i="1" s="1"/>
  <c r="J711" i="1"/>
  <c r="Q711" i="1" s="1"/>
  <c r="S708" i="1"/>
  <c r="J699" i="1"/>
  <c r="Q699" i="1" s="1"/>
  <c r="K699" i="1"/>
  <c r="R699" i="1" s="1"/>
  <c r="K689" i="1"/>
  <c r="R689" i="1" s="1"/>
  <c r="H765" i="1"/>
  <c r="J716" i="1"/>
  <c r="Q716" i="1" s="1"/>
  <c r="S694" i="1"/>
  <c r="J689" i="1"/>
  <c r="Q689" i="1" s="1"/>
  <c r="K762" i="1"/>
  <c r="R762" i="1" s="1"/>
  <c r="H750" i="1"/>
  <c r="K701" i="1"/>
  <c r="R701" i="1" s="1"/>
  <c r="H785" i="1"/>
  <c r="H734" i="1"/>
  <c r="H690" i="1"/>
  <c r="H799" i="1"/>
  <c r="K798" i="1"/>
  <c r="R798" i="1" s="1"/>
  <c r="K767" i="1"/>
  <c r="R767" i="1" s="1"/>
  <c r="K752" i="1"/>
  <c r="R752" i="1" s="1"/>
  <c r="K745" i="1"/>
  <c r="R745" i="1" s="1"/>
  <c r="J779" i="1"/>
  <c r="Q779" i="1" s="1"/>
  <c r="K779" i="1"/>
  <c r="R779" i="1" s="1"/>
  <c r="K774" i="1"/>
  <c r="R774" i="1" s="1"/>
  <c r="S759" i="1"/>
  <c r="J745" i="1"/>
  <c r="Q745" i="1" s="1"/>
  <c r="S723" i="1"/>
  <c r="S710" i="1"/>
  <c r="H670" i="1"/>
  <c r="H672" i="1"/>
  <c r="H674" i="1"/>
  <c r="K669" i="1"/>
  <c r="R669" i="1" s="1"/>
  <c r="J669" i="1"/>
  <c r="Q669" i="1" s="1"/>
  <c r="S670" i="1"/>
  <c r="K670" i="1"/>
  <c r="R670" i="1" s="1"/>
  <c r="K651" i="1"/>
  <c r="R651" i="1" s="1"/>
  <c r="H655" i="1"/>
  <c r="K648" i="1"/>
  <c r="R648" i="1" s="1"/>
  <c r="J648" i="1"/>
  <c r="Q648" i="1" s="1"/>
  <c r="H651" i="1"/>
  <c r="S649" i="1"/>
  <c r="S653" i="1"/>
  <c r="J647" i="1"/>
  <c r="Q647" i="1" s="1"/>
  <c r="K649" i="1"/>
  <c r="R649" i="1" s="1"/>
  <c r="H630" i="1"/>
  <c r="S629" i="1"/>
  <c r="S631" i="1"/>
  <c r="H628" i="1"/>
  <c r="S627" i="1"/>
  <c r="H632" i="1"/>
  <c r="K627" i="1"/>
  <c r="R627" i="1" s="1"/>
  <c r="J626" i="1"/>
  <c r="Q626" i="1" s="1"/>
  <c r="S628" i="1"/>
  <c r="K628" i="1"/>
  <c r="R628" i="1" s="1"/>
  <c r="H598" i="1"/>
  <c r="H600" i="1"/>
  <c r="H611" i="1"/>
  <c r="K601" i="1"/>
  <c r="R601" i="1" s="1"/>
  <c r="S596" i="1"/>
  <c r="K612" i="1"/>
  <c r="R612" i="1" s="1"/>
  <c r="S607" i="1"/>
  <c r="J601" i="1"/>
  <c r="Q601" i="1" s="1"/>
  <c r="H596" i="1"/>
  <c r="H607" i="1"/>
  <c r="H609" i="1"/>
  <c r="H602" i="1"/>
  <c r="K596" i="1"/>
  <c r="R596" i="1" s="1"/>
  <c r="K582" i="1"/>
  <c r="R582" i="1" s="1"/>
  <c r="H579" i="1"/>
  <c r="H570" i="1"/>
  <c r="S579" i="1"/>
  <c r="H571" i="1"/>
  <c r="S570" i="1"/>
  <c r="S581" i="1"/>
  <c r="H573" i="1"/>
  <c r="S572" i="1"/>
  <c r="H575" i="1"/>
  <c r="K579" i="1"/>
  <c r="R579" i="1" s="1"/>
  <c r="S574" i="1"/>
  <c r="H577" i="1"/>
  <c r="S571" i="1"/>
  <c r="J569" i="1"/>
  <c r="Q569" i="1" s="1"/>
  <c r="K571" i="1"/>
  <c r="R571" i="1" s="1"/>
  <c r="H458" i="1"/>
  <c r="H425" i="1"/>
  <c r="J523" i="1"/>
  <c r="Q523" i="1" s="1"/>
  <c r="K523" i="1"/>
  <c r="R523" i="1" s="1"/>
  <c r="S523" i="1"/>
  <c r="S484" i="1"/>
  <c r="S466" i="1"/>
  <c r="H553" i="1"/>
  <c r="H523" i="1"/>
  <c r="S513" i="1"/>
  <c r="J502" i="1"/>
  <c r="Q502" i="1" s="1"/>
  <c r="S496" i="1"/>
  <c r="K493" i="1"/>
  <c r="R493" i="1" s="1"/>
  <c r="H491" i="1"/>
  <c r="K478" i="1"/>
  <c r="R478" i="1" s="1"/>
  <c r="K454" i="1"/>
  <c r="R454" i="1" s="1"/>
  <c r="S454" i="1"/>
  <c r="S451" i="1"/>
  <c r="S449" i="1"/>
  <c r="H449" i="1"/>
  <c r="K431" i="1"/>
  <c r="R431" i="1" s="1"/>
  <c r="K405" i="1"/>
  <c r="R405" i="1" s="1"/>
  <c r="H402" i="1"/>
  <c r="S376" i="1"/>
  <c r="Q363" i="1"/>
  <c r="K363" i="1"/>
  <c r="R363" i="1" s="1"/>
  <c r="S363" i="1"/>
  <c r="K514" i="1"/>
  <c r="R514" i="1" s="1"/>
  <c r="S514" i="1"/>
  <c r="S509" i="1"/>
  <c r="H509" i="1"/>
  <c r="H485" i="1"/>
  <c r="H467" i="1"/>
  <c r="S526" i="1"/>
  <c r="H514" i="1"/>
  <c r="J463" i="1"/>
  <c r="Q463" i="1" s="1"/>
  <c r="K463" i="1"/>
  <c r="R463" i="1" s="1"/>
  <c r="S463" i="1"/>
  <c r="S409" i="1"/>
  <c r="S367" i="1"/>
  <c r="S538" i="1"/>
  <c r="S522" i="1"/>
  <c r="H496" i="1"/>
  <c r="J493" i="1"/>
  <c r="Q493" i="1" s="1"/>
  <c r="S480" i="1"/>
  <c r="J478" i="1"/>
  <c r="Q478" i="1" s="1"/>
  <c r="S462" i="1"/>
  <c r="H454" i="1"/>
  <c r="J442" i="1"/>
  <c r="Q442" i="1" s="1"/>
  <c r="S420" i="1"/>
  <c r="J405" i="1"/>
  <c r="Q405" i="1" s="1"/>
  <c r="S389" i="1"/>
  <c r="K434" i="1"/>
  <c r="R434" i="1" s="1"/>
  <c r="S434" i="1"/>
  <c r="H551" i="1"/>
  <c r="H527" i="1"/>
  <c r="K529" i="1"/>
  <c r="R529" i="1" s="1"/>
  <c r="K469" i="1"/>
  <c r="R469" i="1" s="1"/>
  <c r="K445" i="1"/>
  <c r="R445" i="1" s="1"/>
  <c r="S375" i="1"/>
  <c r="S547" i="1"/>
  <c r="K511" i="1"/>
  <c r="R511" i="1" s="1"/>
  <c r="H493" i="1"/>
  <c r="K484" i="1"/>
  <c r="R484" i="1" s="1"/>
  <c r="H478" i="1"/>
  <c r="J445" i="1"/>
  <c r="Q445" i="1" s="1"/>
  <c r="H442" i="1"/>
  <c r="S436" i="1"/>
  <c r="K433" i="1"/>
  <c r="R433" i="1" s="1"/>
  <c r="S418" i="1"/>
  <c r="H418" i="1"/>
  <c r="H405" i="1"/>
  <c r="J382" i="1"/>
  <c r="Q382" i="1" s="1"/>
  <c r="S529" i="1"/>
  <c r="H529" i="1"/>
  <c r="J484" i="1"/>
  <c r="Q484" i="1" s="1"/>
  <c r="S469" i="1"/>
  <c r="H469" i="1"/>
  <c r="J433" i="1"/>
  <c r="Q433" i="1" s="1"/>
  <c r="K414" i="1"/>
  <c r="R414" i="1" s="1"/>
  <c r="S414" i="1"/>
  <c r="K534" i="1"/>
  <c r="R534" i="1" s="1"/>
  <c r="S534" i="1"/>
  <c r="H511" i="1"/>
  <c r="S398" i="1"/>
  <c r="H398" i="1"/>
  <c r="J483" i="1"/>
  <c r="Q483" i="1" s="1"/>
  <c r="K483" i="1"/>
  <c r="R483" i="1" s="1"/>
  <c r="S483" i="1"/>
  <c r="S456" i="1"/>
  <c r="H451" i="1"/>
  <c r="H427" i="1"/>
  <c r="K394" i="1"/>
  <c r="R394" i="1" s="1"/>
  <c r="S394" i="1"/>
  <c r="H385" i="1"/>
  <c r="J525" i="1"/>
  <c r="Q525" i="1" s="1"/>
  <c r="H522" i="1"/>
  <c r="H483" i="1"/>
  <c r="J465" i="1"/>
  <c r="Q465" i="1" s="1"/>
  <c r="H462" i="1"/>
  <c r="H456" i="1"/>
  <c r="J453" i="1"/>
  <c r="Q453" i="1" s="1"/>
  <c r="J411" i="1"/>
  <c r="Q411" i="1" s="1"/>
  <c r="K411" i="1"/>
  <c r="R411" i="1" s="1"/>
  <c r="H394" i="1"/>
  <c r="J391" i="1"/>
  <c r="Q391" i="1" s="1"/>
  <c r="K391" i="1"/>
  <c r="R391" i="1" s="1"/>
  <c r="S384" i="1"/>
  <c r="K365" i="1"/>
  <c r="R365" i="1" s="1"/>
  <c r="H516" i="1"/>
  <c r="S498" i="1"/>
  <c r="S393" i="1"/>
  <c r="H487" i="1"/>
  <c r="H525" i="1"/>
  <c r="J371" i="1"/>
  <c r="Q371" i="1" s="1"/>
  <c r="K371" i="1"/>
  <c r="R371" i="1" s="1"/>
  <c r="J543" i="1"/>
  <c r="Q543" i="1" s="1"/>
  <c r="K543" i="1"/>
  <c r="R543" i="1" s="1"/>
  <c r="S543" i="1"/>
  <c r="S524" i="1"/>
  <c r="S507" i="1"/>
  <c r="S464" i="1"/>
  <c r="J403" i="1"/>
  <c r="Q403" i="1" s="1"/>
  <c r="K403" i="1"/>
  <c r="R403" i="1" s="1"/>
  <c r="S403" i="1"/>
  <c r="S378" i="1"/>
  <c r="H378" i="1"/>
  <c r="K374" i="1"/>
  <c r="R374" i="1" s="1"/>
  <c r="S374" i="1"/>
  <c r="H371" i="1"/>
  <c r="H365" i="1"/>
  <c r="K474" i="1"/>
  <c r="R474" i="1" s="1"/>
  <c r="S474" i="1"/>
  <c r="H543" i="1"/>
  <c r="J542" i="1"/>
  <c r="Q542" i="1" s="1"/>
  <c r="S536" i="1"/>
  <c r="K533" i="1"/>
  <c r="R533" i="1" s="1"/>
  <c r="H531" i="1"/>
  <c r="H507" i="1"/>
  <c r="K473" i="1"/>
  <c r="R473" i="1" s="1"/>
  <c r="H471" i="1"/>
  <c r="S438" i="1"/>
  <c r="S407" i="1"/>
  <c r="H403" i="1"/>
  <c r="S380" i="1"/>
  <c r="H374" i="1"/>
  <c r="J533" i="1"/>
  <c r="Q533" i="1" s="1"/>
  <c r="S506" i="1"/>
  <c r="J503" i="1"/>
  <c r="Q503" i="1" s="1"/>
  <c r="K503" i="1"/>
  <c r="R503" i="1" s="1"/>
  <c r="S503" i="1"/>
  <c r="K494" i="1"/>
  <c r="R494" i="1" s="1"/>
  <c r="S494" i="1"/>
  <c r="S491" i="1"/>
  <c r="S489" i="1"/>
  <c r="H489" i="1"/>
  <c r="S476" i="1"/>
  <c r="J473" i="1"/>
  <c r="Q473" i="1" s="1"/>
  <c r="S447" i="1"/>
  <c r="H438" i="1"/>
  <c r="S429" i="1"/>
  <c r="H429" i="1"/>
  <c r="S416" i="1"/>
  <c r="H407" i="1"/>
  <c r="S402" i="1"/>
  <c r="S373" i="1"/>
  <c r="J383" i="1"/>
  <c r="Q383" i="1" s="1"/>
  <c r="K383" i="1"/>
  <c r="R383" i="1" s="1"/>
  <c r="S383" i="1"/>
  <c r="K458" i="1"/>
  <c r="R458" i="1" s="1"/>
  <c r="J443" i="1"/>
  <c r="Q443" i="1" s="1"/>
  <c r="K443" i="1"/>
  <c r="R443" i="1" s="1"/>
  <c r="S443" i="1"/>
  <c r="K425" i="1"/>
  <c r="R425" i="1" s="1"/>
  <c r="K393" i="1"/>
  <c r="R393" i="1" s="1"/>
  <c r="J423" i="1"/>
  <c r="Q423" i="1" s="1"/>
  <c r="K423" i="1"/>
  <c r="R423" i="1" s="1"/>
  <c r="S423" i="1"/>
  <c r="H534" i="1"/>
  <c r="H474" i="1"/>
  <c r="K555" i="1"/>
  <c r="R555" i="1" s="1"/>
  <c r="S555" i="1"/>
  <c r="S551" i="1"/>
  <c r="S549" i="1"/>
  <c r="H549" i="1"/>
  <c r="H498" i="1"/>
  <c r="H465" i="1"/>
  <c r="K551" i="1"/>
  <c r="R551" i="1" s="1"/>
  <c r="K527" i="1"/>
  <c r="R527" i="1" s="1"/>
  <c r="K524" i="1"/>
  <c r="R524" i="1" s="1"/>
  <c r="S518" i="1"/>
  <c r="S502" i="1"/>
  <c r="K485" i="1"/>
  <c r="R485" i="1" s="1"/>
  <c r="K467" i="1"/>
  <c r="R467" i="1" s="1"/>
  <c r="K464" i="1"/>
  <c r="R464" i="1" s="1"/>
  <c r="J458" i="1"/>
  <c r="Q458" i="1" s="1"/>
  <c r="H443" i="1"/>
  <c r="J434" i="1"/>
  <c r="Q434" i="1" s="1"/>
  <c r="S431" i="1"/>
  <c r="J425" i="1"/>
  <c r="Q425" i="1" s="1"/>
  <c r="P406" i="1"/>
  <c r="S396" i="1"/>
  <c r="J393" i="1"/>
  <c r="Q393" i="1" s="1"/>
  <c r="S387" i="1"/>
  <c r="S537" i="1"/>
  <c r="S517" i="1"/>
  <c r="S497" i="1"/>
  <c r="S477" i="1"/>
  <c r="S457" i="1"/>
  <c r="S437" i="1"/>
  <c r="H409" i="1"/>
  <c r="H389" i="1"/>
  <c r="H369" i="1"/>
  <c r="J546" i="1"/>
  <c r="Q546" i="1" s="1"/>
  <c r="K537" i="1"/>
  <c r="R537" i="1" s="1"/>
  <c r="J526" i="1"/>
  <c r="Q526" i="1" s="1"/>
  <c r="K517" i="1"/>
  <c r="R517" i="1" s="1"/>
  <c r="J506" i="1"/>
  <c r="Q506" i="1" s="1"/>
  <c r="K497" i="1"/>
  <c r="R497" i="1" s="1"/>
  <c r="J486" i="1"/>
  <c r="Q486" i="1" s="1"/>
  <c r="K477" i="1"/>
  <c r="R477" i="1" s="1"/>
  <c r="J466" i="1"/>
  <c r="Q466" i="1" s="1"/>
  <c r="K457" i="1"/>
  <c r="R457" i="1" s="1"/>
  <c r="J446" i="1"/>
  <c r="Q446" i="1" s="1"/>
  <c r="K437" i="1"/>
  <c r="R437" i="1" s="1"/>
  <c r="J426" i="1"/>
  <c r="Q426" i="1" s="1"/>
  <c r="K417" i="1"/>
  <c r="R417" i="1" s="1"/>
  <c r="J406" i="1"/>
  <c r="Q406" i="1" s="1"/>
  <c r="K397" i="1"/>
  <c r="R397" i="1" s="1"/>
  <c r="K377" i="1"/>
  <c r="R377" i="1" s="1"/>
  <c r="J397" i="1"/>
  <c r="Q397" i="1" s="1"/>
  <c r="J377" i="1"/>
  <c r="Q377" i="1" s="1"/>
  <c r="K550" i="1"/>
  <c r="R550" i="1" s="1"/>
  <c r="K530" i="1"/>
  <c r="R530" i="1" s="1"/>
  <c r="K470" i="1"/>
  <c r="R470" i="1" s="1"/>
  <c r="K430" i="1"/>
  <c r="R430" i="1" s="1"/>
  <c r="K410" i="1"/>
  <c r="R410" i="1" s="1"/>
  <c r="J399" i="1"/>
  <c r="Q399" i="1" s="1"/>
  <c r="K390" i="1"/>
  <c r="R390" i="1" s="1"/>
  <c r="J379" i="1"/>
  <c r="Q379" i="1" s="1"/>
  <c r="K541" i="1"/>
  <c r="R541" i="1" s="1"/>
  <c r="J530" i="1"/>
  <c r="Q530" i="1" s="1"/>
  <c r="K521" i="1"/>
  <c r="R521" i="1" s="1"/>
  <c r="J510" i="1"/>
  <c r="Q510" i="1" s="1"/>
  <c r="K501" i="1"/>
  <c r="R501" i="1" s="1"/>
  <c r="J490" i="1"/>
  <c r="Q490" i="1" s="1"/>
  <c r="K481" i="1"/>
  <c r="R481" i="1" s="1"/>
  <c r="J470" i="1"/>
  <c r="Q470" i="1" s="1"/>
  <c r="K461" i="1"/>
  <c r="R461" i="1" s="1"/>
  <c r="J450" i="1"/>
  <c r="Q450" i="1" s="1"/>
  <c r="K441" i="1"/>
  <c r="R441" i="1" s="1"/>
  <c r="J430" i="1"/>
  <c r="Q430" i="1" s="1"/>
  <c r="K421" i="1"/>
  <c r="R421" i="1" s="1"/>
  <c r="J410" i="1"/>
  <c r="Q410" i="1" s="1"/>
  <c r="K401" i="1"/>
  <c r="R401" i="1" s="1"/>
  <c r="J541" i="1"/>
  <c r="Q541" i="1" s="1"/>
  <c r="J521" i="1"/>
  <c r="Q521" i="1" s="1"/>
  <c r="J501" i="1"/>
  <c r="Q501" i="1" s="1"/>
  <c r="J481" i="1"/>
  <c r="Q481" i="1" s="1"/>
  <c r="J381" i="1"/>
  <c r="Q381" i="1" s="1"/>
  <c r="K372" i="1"/>
  <c r="R372" i="1" s="1"/>
  <c r="J361" i="1"/>
  <c r="Q361" i="1" s="1"/>
  <c r="H322" i="1"/>
  <c r="K341" i="1"/>
  <c r="R341" i="1" s="1"/>
  <c r="H328" i="1"/>
  <c r="K321" i="1"/>
  <c r="R321" i="1" s="1"/>
  <c r="J341" i="1"/>
  <c r="Q341" i="1" s="1"/>
  <c r="K332" i="1"/>
  <c r="R332" i="1" s="1"/>
  <c r="J321" i="1"/>
  <c r="Q321" i="1" s="1"/>
  <c r="H335" i="1"/>
  <c r="K336" i="1"/>
  <c r="R336" i="1" s="1"/>
  <c r="S331" i="1"/>
  <c r="H324" i="1"/>
  <c r="S342" i="1"/>
  <c r="J336" i="1"/>
  <c r="Q336" i="1" s="1"/>
  <c r="S322" i="1"/>
  <c r="S333" i="1"/>
  <c r="S344" i="1"/>
  <c r="J338" i="1"/>
  <c r="Q338" i="1" s="1"/>
  <c r="H337" i="1"/>
  <c r="K320" i="1"/>
  <c r="R320" i="1" s="1"/>
  <c r="H326" i="1"/>
  <c r="J340" i="1"/>
  <c r="Q340" i="1" s="1"/>
  <c r="J320" i="1"/>
  <c r="Q320" i="1" s="1"/>
  <c r="H342" i="1"/>
  <c r="K342" i="1"/>
  <c r="R342" i="1" s="1"/>
  <c r="K322" i="1"/>
  <c r="R322" i="1" s="1"/>
  <c r="H333" i="1"/>
  <c r="H290" i="1"/>
  <c r="H292" i="1"/>
  <c r="H305" i="1"/>
  <c r="H285" i="1"/>
  <c r="H296" i="1"/>
  <c r="S288" i="1"/>
  <c r="K295" i="1"/>
  <c r="R295" i="1" s="1"/>
  <c r="S290" i="1"/>
  <c r="S301" i="1"/>
  <c r="J295" i="1"/>
  <c r="Q295" i="1" s="1"/>
  <c r="K286" i="1"/>
  <c r="R286" i="1" s="1"/>
  <c r="H301" i="1"/>
  <c r="H303" i="1"/>
  <c r="H294" i="1"/>
  <c r="K290" i="1"/>
  <c r="R290" i="1" s="1"/>
  <c r="H254" i="1"/>
  <c r="H245" i="1"/>
  <c r="H256" i="1"/>
  <c r="H267" i="1"/>
  <c r="S255" i="1"/>
  <c r="H247" i="1"/>
  <c r="S266" i="1"/>
  <c r="H258" i="1"/>
  <c r="S246" i="1"/>
  <c r="S257" i="1"/>
  <c r="H249" i="1"/>
  <c r="S268" i="1"/>
  <c r="H260" i="1"/>
  <c r="S248" i="1"/>
  <c r="K255" i="1"/>
  <c r="R255" i="1" s="1"/>
  <c r="S250" i="1"/>
  <c r="K266" i="1"/>
  <c r="R266" i="1" s="1"/>
  <c r="S261" i="1"/>
  <c r="J255" i="1"/>
  <c r="Q255" i="1" s="1"/>
  <c r="K246" i="1"/>
  <c r="R246" i="1" s="1"/>
  <c r="H265" i="1"/>
  <c r="S254" i="1"/>
  <c r="S265" i="1"/>
  <c r="S245" i="1"/>
  <c r="K254" i="1"/>
  <c r="R254" i="1" s="1"/>
  <c r="H228" i="1"/>
  <c r="S226" i="1"/>
  <c r="H224" i="1"/>
  <c r="S224" i="1"/>
  <c r="K222" i="1"/>
  <c r="R222" i="1" s="1"/>
  <c r="J222" i="1"/>
  <c r="Q222" i="1" s="1"/>
  <c r="K224" i="1"/>
  <c r="R224" i="1" s="1"/>
  <c r="S206" i="1"/>
  <c r="K206" i="1"/>
  <c r="R206" i="1" s="1"/>
  <c r="H189" i="1"/>
  <c r="S190" i="1"/>
  <c r="K188" i="1"/>
  <c r="R188" i="1" s="1"/>
  <c r="S187" i="1"/>
  <c r="S189" i="1"/>
  <c r="K189" i="1"/>
  <c r="R189" i="1" s="1"/>
  <c r="S172" i="1"/>
  <c r="K172" i="1"/>
  <c r="R172" i="1" s="1"/>
  <c r="H156" i="1"/>
  <c r="K155" i="1"/>
  <c r="R155" i="1" s="1"/>
  <c r="H158" i="1"/>
  <c r="S154" i="1"/>
  <c r="S156" i="1"/>
  <c r="K154" i="1"/>
  <c r="R154" i="1" s="1"/>
  <c r="J154" i="1"/>
  <c r="Q154" i="1" s="1"/>
  <c r="S138" i="1"/>
  <c r="S136" i="1"/>
  <c r="K134" i="1"/>
  <c r="R134" i="1" s="1"/>
  <c r="H136" i="1"/>
  <c r="J134" i="1"/>
  <c r="Q134" i="1" s="1"/>
  <c r="K136" i="1"/>
  <c r="R136" i="1" s="1"/>
  <c r="H120" i="1"/>
  <c r="S120" i="1"/>
  <c r="H97" i="1"/>
  <c r="H99" i="1"/>
  <c r="S93" i="1"/>
  <c r="K93" i="1"/>
  <c r="R93" i="1" s="1"/>
  <c r="J93" i="1"/>
  <c r="Q93" i="1" s="1"/>
  <c r="H74" i="1"/>
  <c r="H76" i="1"/>
  <c r="S72" i="1"/>
  <c r="K72" i="1"/>
  <c r="R72" i="1" s="1"/>
  <c r="H72" i="1"/>
  <c r="S54" i="1"/>
  <c r="K54" i="1"/>
  <c r="R54" i="1" s="1"/>
  <c r="H35" i="1"/>
  <c r="H37" i="1"/>
  <c r="H39" i="1"/>
  <c r="S35" i="1"/>
  <c r="K79" i="1" l="1"/>
  <c r="S23" i="1"/>
  <c r="K104" i="1"/>
  <c r="K42" i="1"/>
  <c r="K57" i="1"/>
  <c r="O23" i="1"/>
  <c r="P10" i="1"/>
  <c r="S625" i="1"/>
  <c r="S636" i="1" s="1"/>
  <c r="O104" i="1"/>
  <c r="P95" i="1"/>
  <c r="X309" i="1" l="1"/>
  <c r="P20" i="1" l="1"/>
  <c r="J646" i="1" l="1"/>
  <c r="J657" i="1" s="1"/>
  <c r="K625" i="1"/>
  <c r="K636" i="1" s="1"/>
  <c r="J625" i="1"/>
  <c r="J636" i="1" s="1"/>
  <c r="H360" i="1"/>
  <c r="J360" i="1"/>
  <c r="K360" i="1"/>
  <c r="P360" i="1"/>
  <c r="P557" i="1" s="1"/>
  <c r="S360" i="1"/>
  <c r="S557" i="1" s="1"/>
  <c r="P11" i="1"/>
  <c r="P12" i="1"/>
  <c r="P13" i="1"/>
  <c r="P14" i="1"/>
  <c r="P15" i="1"/>
  <c r="P16" i="1"/>
  <c r="P17" i="1"/>
  <c r="P18" i="1"/>
  <c r="P19" i="1"/>
  <c r="P23" i="1" l="1"/>
  <c r="R360" i="1"/>
  <c r="R557" i="1" s="1"/>
  <c r="K557" i="1"/>
  <c r="Q360" i="1"/>
  <c r="Q557" i="1" s="1"/>
  <c r="J557" i="1"/>
  <c r="H815" i="1"/>
  <c r="H816" i="1"/>
  <c r="H814" i="1"/>
  <c r="H688" i="1"/>
  <c r="H646" i="1"/>
  <c r="H171" i="1"/>
  <c r="H625" i="1"/>
  <c r="H595" i="1"/>
  <c r="H568" i="1"/>
  <c r="H284" i="1"/>
  <c r="H244" i="1"/>
  <c r="H221" i="1"/>
  <c r="H205" i="1"/>
  <c r="H186" i="1"/>
  <c r="H153" i="1"/>
  <c r="H133" i="1"/>
  <c r="H118" i="1"/>
  <c r="H92" i="1"/>
  <c r="H69" i="1"/>
  <c r="H667" i="1" l="1"/>
  <c r="H319" i="1"/>
  <c r="O232" i="1"/>
  <c r="I678" i="1"/>
  <c r="O659" i="1"/>
  <c r="S646" i="1"/>
  <c r="S657" i="1" s="1"/>
  <c r="P646" i="1"/>
  <c r="P657" i="1" s="1"/>
  <c r="K646" i="1"/>
  <c r="Q646" i="1"/>
  <c r="Q657" i="1" s="1"/>
  <c r="I44" i="1"/>
  <c r="X638" i="1"/>
  <c r="L636" i="1"/>
  <c r="X616" i="1"/>
  <c r="I616" i="1"/>
  <c r="X559" i="1"/>
  <c r="I559" i="1"/>
  <c r="O559" i="1"/>
  <c r="L584" i="1"/>
  <c r="O586" i="1"/>
  <c r="X586" i="1"/>
  <c r="I349" i="1"/>
  <c r="I143" i="1"/>
  <c r="O106" i="1"/>
  <c r="I106" i="1"/>
  <c r="K12" i="1"/>
  <c r="R12" i="1" s="1"/>
  <c r="Q12" i="1"/>
  <c r="O25" i="1"/>
  <c r="R646" i="1" l="1"/>
  <c r="R657" i="1" s="1"/>
  <c r="K657" i="1"/>
  <c r="X821" i="1"/>
  <c r="S814" i="1"/>
  <c r="S819" i="1" s="1"/>
  <c r="S821" i="1" l="1"/>
  <c r="L819" i="1"/>
  <c r="L821" i="1" s="1"/>
  <c r="M821" i="1"/>
  <c r="N819" i="1"/>
  <c r="N821" i="1" s="1"/>
  <c r="O821" i="1"/>
  <c r="W819" i="1"/>
  <c r="W821" i="1" s="1"/>
  <c r="I821" i="1"/>
  <c r="L806" i="1"/>
  <c r="M806" i="1"/>
  <c r="N806" i="1"/>
  <c r="O806" i="1"/>
  <c r="W804" i="1"/>
  <c r="W806" i="1" s="1"/>
  <c r="I806" i="1"/>
  <c r="L678" i="1"/>
  <c r="M678" i="1"/>
  <c r="N678" i="1"/>
  <c r="O678" i="1"/>
  <c r="W678" i="1"/>
  <c r="L659" i="1"/>
  <c r="M659" i="1"/>
  <c r="N659" i="1"/>
  <c r="W659" i="1"/>
  <c r="X659" i="1"/>
  <c r="I659" i="1"/>
  <c r="L174" i="1"/>
  <c r="L176" i="1" s="1"/>
  <c r="M176" i="1"/>
  <c r="N176" i="1"/>
  <c r="O176" i="1"/>
  <c r="W176" i="1"/>
  <c r="X174" i="1"/>
  <c r="I176" i="1"/>
  <c r="L44" i="1"/>
  <c r="M44" i="1"/>
  <c r="N44" i="1"/>
  <c r="O44" i="1"/>
  <c r="W44" i="1"/>
  <c r="W638" i="1"/>
  <c r="L638" i="1"/>
  <c r="M638" i="1"/>
  <c r="N638" i="1"/>
  <c r="I638" i="1"/>
  <c r="L616" i="1"/>
  <c r="M616" i="1"/>
  <c r="N616" i="1"/>
  <c r="O616" i="1"/>
  <c r="W616" i="1"/>
  <c r="L586" i="1"/>
  <c r="M586" i="1"/>
  <c r="N586" i="1"/>
  <c r="W586" i="1"/>
  <c r="I586" i="1"/>
  <c r="L559" i="1"/>
  <c r="M559" i="1"/>
  <c r="N559" i="1"/>
  <c r="W559" i="1"/>
  <c r="L349" i="1"/>
  <c r="M349" i="1"/>
  <c r="N349" i="1"/>
  <c r="O349" i="1"/>
  <c r="W349" i="1"/>
  <c r="X349" i="1"/>
  <c r="W309" i="1"/>
  <c r="L309" i="1"/>
  <c r="M309" i="1"/>
  <c r="N309" i="1"/>
  <c r="O309" i="1"/>
  <c r="I309" i="1"/>
  <c r="L272" i="1"/>
  <c r="M272" i="1"/>
  <c r="N272" i="1"/>
  <c r="O272" i="1"/>
  <c r="W272" i="1"/>
  <c r="X272" i="1"/>
  <c r="I272" i="1"/>
  <c r="W232" i="1"/>
  <c r="X232" i="1"/>
  <c r="L232" i="1"/>
  <c r="M232" i="1"/>
  <c r="N232" i="1"/>
  <c r="I232" i="1"/>
  <c r="L211" i="1"/>
  <c r="M211" i="1"/>
  <c r="N211" i="1"/>
  <c r="O211" i="1"/>
  <c r="W211" i="1"/>
  <c r="X211" i="1"/>
  <c r="I211" i="1"/>
  <c r="X193" i="1"/>
  <c r="X195" i="1" s="1"/>
  <c r="L195" i="1"/>
  <c r="M195" i="1"/>
  <c r="N195" i="1"/>
  <c r="O195" i="1"/>
  <c r="I195" i="1"/>
  <c r="X163" i="1"/>
  <c r="L163" i="1"/>
  <c r="M163" i="1"/>
  <c r="N163" i="1"/>
  <c r="O163" i="1"/>
  <c r="W163" i="1"/>
  <c r="I163" i="1"/>
  <c r="L143" i="1"/>
  <c r="M143" i="1"/>
  <c r="N143" i="1"/>
  <c r="O143" i="1"/>
  <c r="W143" i="1"/>
  <c r="X143" i="1"/>
  <c r="L124" i="1"/>
  <c r="M124" i="1"/>
  <c r="N124" i="1"/>
  <c r="O124" i="1"/>
  <c r="W124" i="1"/>
  <c r="X124" i="1"/>
  <c r="I124" i="1"/>
  <c r="X106" i="1"/>
  <c r="W106" i="1"/>
  <c r="M106" i="1"/>
  <c r="N106" i="1"/>
  <c r="X678" i="1" l="1"/>
  <c r="X176" i="1"/>
  <c r="I81" i="1"/>
  <c r="X81" i="1"/>
  <c r="W81" i="1"/>
  <c r="M81" i="1"/>
  <c r="N81" i="1"/>
  <c r="O81" i="1"/>
  <c r="W57" i="1"/>
  <c r="W59" i="1" s="1"/>
  <c r="X59" i="1"/>
  <c r="M59" i="1"/>
  <c r="N59" i="1"/>
  <c r="O59" i="1"/>
  <c r="I59" i="1"/>
  <c r="M25" i="1"/>
  <c r="N25" i="1"/>
  <c r="X25" i="1"/>
  <c r="K205" i="1" l="1"/>
  <c r="K209" i="1" s="1"/>
  <c r="K18" i="1"/>
  <c r="R18" i="1" s="1"/>
  <c r="K17" i="1"/>
  <c r="R17" i="1" s="1"/>
  <c r="K16" i="1"/>
  <c r="R16" i="1" s="1"/>
  <c r="K15" i="1"/>
  <c r="R15" i="1" s="1"/>
  <c r="K14" i="1"/>
  <c r="R14" i="1" s="1"/>
  <c r="K13" i="1"/>
  <c r="R13" i="1" s="1"/>
  <c r="K11" i="1"/>
  <c r="S568" i="1"/>
  <c r="S584" i="1" s="1"/>
  <c r="P133" i="1"/>
  <c r="P141" i="1" s="1"/>
  <c r="P118" i="1"/>
  <c r="P122" i="1" s="1"/>
  <c r="P284" i="1"/>
  <c r="P307" i="1" s="1"/>
  <c r="P52" i="1"/>
  <c r="P57" i="1" s="1"/>
  <c r="S52" i="1"/>
  <c r="S57" i="1" s="1"/>
  <c r="P69" i="1"/>
  <c r="P79" i="1" s="1"/>
  <c r="S69" i="1"/>
  <c r="S79" i="1" s="1"/>
  <c r="P92" i="1"/>
  <c r="P104" i="1" s="1"/>
  <c r="S92" i="1"/>
  <c r="S104" i="1" s="1"/>
  <c r="S118" i="1"/>
  <c r="S122" i="1" s="1"/>
  <c r="S133" i="1"/>
  <c r="S141" i="1" s="1"/>
  <c r="P153" i="1"/>
  <c r="P161" i="1" s="1"/>
  <c r="S153" i="1"/>
  <c r="S161" i="1" s="1"/>
  <c r="P186" i="1"/>
  <c r="P193" i="1" s="1"/>
  <c r="S186" i="1"/>
  <c r="S193" i="1" s="1"/>
  <c r="P205" i="1"/>
  <c r="P209" i="1" s="1"/>
  <c r="S205" i="1"/>
  <c r="S209" i="1" s="1"/>
  <c r="P244" i="1"/>
  <c r="P270" i="1" s="1"/>
  <c r="S244" i="1"/>
  <c r="S270" i="1" s="1"/>
  <c r="S284" i="1"/>
  <c r="S307" i="1" s="1"/>
  <c r="J133" i="1"/>
  <c r="K133" i="1"/>
  <c r="J13" i="1"/>
  <c r="Q13" i="1" s="1"/>
  <c r="Q14" i="1"/>
  <c r="J15" i="1"/>
  <c r="Q15" i="1" s="1"/>
  <c r="J16" i="1"/>
  <c r="Q16" i="1" s="1"/>
  <c r="J17" i="1"/>
  <c r="Q17" i="1" s="1"/>
  <c r="J18" i="1"/>
  <c r="Q18" i="1" s="1"/>
  <c r="R133" i="1" l="1"/>
  <c r="R141" i="1" s="1"/>
  <c r="R143" i="1" s="1"/>
  <c r="K141" i="1"/>
  <c r="Q133" i="1"/>
  <c r="Q141" i="1" s="1"/>
  <c r="J141" i="1"/>
  <c r="S586" i="1"/>
  <c r="S106" i="1"/>
  <c r="S211" i="1"/>
  <c r="S272" i="1"/>
  <c r="S195" i="1"/>
  <c r="S163" i="1"/>
  <c r="U143" i="1"/>
  <c r="V143" i="1"/>
  <c r="K143" i="1"/>
  <c r="S143" i="1"/>
  <c r="Q143" i="1"/>
  <c r="J143" i="1"/>
  <c r="S124" i="1"/>
  <c r="S81" i="1"/>
  <c r="U59" i="1"/>
  <c r="J52" i="1"/>
  <c r="J57" i="1" s="1"/>
  <c r="J69" i="1"/>
  <c r="J79" i="1" s="1"/>
  <c r="R10" i="1"/>
  <c r="J11" i="1"/>
  <c r="R11" i="1"/>
  <c r="J92" i="1"/>
  <c r="J104" i="1" s="1"/>
  <c r="J118" i="1"/>
  <c r="J122" i="1" s="1"/>
  <c r="U124" i="1"/>
  <c r="K118" i="1"/>
  <c r="K122" i="1" s="1"/>
  <c r="V124" i="1"/>
  <c r="J153" i="1"/>
  <c r="J161" i="1" s="1"/>
  <c r="K153" i="1"/>
  <c r="K161" i="1" s="1"/>
  <c r="U81" i="1"/>
  <c r="J186" i="1"/>
  <c r="J193" i="1" s="1"/>
  <c r="K186" i="1"/>
  <c r="K193" i="1" s="1"/>
  <c r="R205" i="1"/>
  <c r="R209" i="1" s="1"/>
  <c r="J205" i="1"/>
  <c r="J209" i="1" s="1"/>
  <c r="J244" i="1"/>
  <c r="J270" i="1" s="1"/>
  <c r="K244" i="1"/>
  <c r="K270" i="1" s="1"/>
  <c r="J284" i="1"/>
  <c r="J307" i="1" s="1"/>
  <c r="K284" i="1"/>
  <c r="K307" i="1" s="1"/>
  <c r="K319" i="1"/>
  <c r="K347" i="1" s="1"/>
  <c r="J319" i="1"/>
  <c r="J347" i="1" s="1"/>
  <c r="S319" i="1"/>
  <c r="S347" i="1" s="1"/>
  <c r="P319" i="1"/>
  <c r="P347" i="1" s="1"/>
  <c r="J568" i="1"/>
  <c r="J584" i="1" s="1"/>
  <c r="K568" i="1"/>
  <c r="K584" i="1" s="1"/>
  <c r="P568" i="1"/>
  <c r="P584" i="1" s="1"/>
  <c r="J595" i="1"/>
  <c r="J614" i="1" s="1"/>
  <c r="K595" i="1"/>
  <c r="K614" i="1" s="1"/>
  <c r="P595" i="1"/>
  <c r="P614" i="1" s="1"/>
  <c r="S595" i="1"/>
  <c r="S614" i="1" s="1"/>
  <c r="P625" i="1"/>
  <c r="P636" i="1" s="1"/>
  <c r="S59" i="1"/>
  <c r="V59" i="1"/>
  <c r="K221" i="1"/>
  <c r="K230" i="1" s="1"/>
  <c r="J221" i="1"/>
  <c r="J230" i="1" s="1"/>
  <c r="P221" i="1"/>
  <c r="P230" i="1" s="1"/>
  <c r="S221" i="1"/>
  <c r="S230" i="1" s="1"/>
  <c r="J33" i="1"/>
  <c r="J42" i="1" s="1"/>
  <c r="S33" i="1"/>
  <c r="S42" i="1" s="1"/>
  <c r="P33" i="1"/>
  <c r="P42" i="1" s="1"/>
  <c r="J171" i="1"/>
  <c r="J174" i="1" s="1"/>
  <c r="K171" i="1"/>
  <c r="K174" i="1" s="1"/>
  <c r="S171" i="1"/>
  <c r="S174" i="1" s="1"/>
  <c r="P171" i="1"/>
  <c r="P174" i="1" s="1"/>
  <c r="K667" i="1"/>
  <c r="K676" i="1" s="1"/>
  <c r="J667" i="1"/>
  <c r="J676" i="1" s="1"/>
  <c r="S667" i="1"/>
  <c r="S676" i="1" s="1"/>
  <c r="P667" i="1"/>
  <c r="P676" i="1" s="1"/>
  <c r="J688" i="1"/>
  <c r="J804" i="1" s="1"/>
  <c r="K688" i="1"/>
  <c r="K804" i="1" s="1"/>
  <c r="S688" i="1"/>
  <c r="S804" i="1" s="1"/>
  <c r="P688" i="1"/>
  <c r="P804" i="1" s="1"/>
  <c r="K814" i="1"/>
  <c r="K819" i="1" s="1"/>
  <c r="J814" i="1"/>
  <c r="J819" i="1" s="1"/>
  <c r="P814" i="1"/>
  <c r="P819" i="1" s="1"/>
  <c r="Q11" i="1" l="1"/>
  <c r="S806" i="1"/>
  <c r="V659" i="1"/>
  <c r="J659" i="1"/>
  <c r="U659" i="1"/>
  <c r="K659" i="1"/>
  <c r="S659" i="1"/>
  <c r="J44" i="1"/>
  <c r="J638" i="1"/>
  <c r="K638" i="1"/>
  <c r="U638" i="1"/>
  <c r="S616" i="1"/>
  <c r="V616" i="1"/>
  <c r="K616" i="1"/>
  <c r="U616" i="1"/>
  <c r="J616" i="1"/>
  <c r="U586" i="1"/>
  <c r="S559" i="1"/>
  <c r="K559" i="1"/>
  <c r="J586" i="1"/>
  <c r="V586" i="1"/>
  <c r="J559" i="1"/>
  <c r="K586" i="1"/>
  <c r="U559" i="1"/>
  <c r="V559" i="1"/>
  <c r="J349" i="1"/>
  <c r="U232" i="1"/>
  <c r="S232" i="1"/>
  <c r="V232" i="1"/>
  <c r="J232" i="1"/>
  <c r="K232" i="1"/>
  <c r="K106" i="1"/>
  <c r="J106" i="1"/>
  <c r="V25" i="1"/>
  <c r="U821" i="1"/>
  <c r="V821" i="1"/>
  <c r="Q814" i="1"/>
  <c r="J821" i="1"/>
  <c r="R814" i="1"/>
  <c r="K821" i="1"/>
  <c r="R688" i="1"/>
  <c r="K806" i="1"/>
  <c r="Q688" i="1"/>
  <c r="J806" i="1"/>
  <c r="U806" i="1"/>
  <c r="R667" i="1"/>
  <c r="K678" i="1"/>
  <c r="U678" i="1"/>
  <c r="V678" i="1"/>
  <c r="S678" i="1"/>
  <c r="Q667" i="1"/>
  <c r="J678" i="1"/>
  <c r="V176" i="1"/>
  <c r="S176" i="1"/>
  <c r="R171" i="1"/>
  <c r="K176" i="1"/>
  <c r="U176" i="1"/>
  <c r="Q171" i="1"/>
  <c r="J176" i="1"/>
  <c r="S44" i="1"/>
  <c r="R33" i="1"/>
  <c r="K44" i="1"/>
  <c r="U44" i="1"/>
  <c r="Q33" i="1"/>
  <c r="V44" i="1"/>
  <c r="Q625" i="1"/>
  <c r="Q636" i="1" s="1"/>
  <c r="R625" i="1"/>
  <c r="R636" i="1" s="1"/>
  <c r="R595" i="1"/>
  <c r="R614" i="1" s="1"/>
  <c r="Q595" i="1"/>
  <c r="Q614" i="1" s="1"/>
  <c r="R568" i="1"/>
  <c r="R584" i="1" s="1"/>
  <c r="Q568" i="1"/>
  <c r="Q584" i="1" s="1"/>
  <c r="R319" i="1"/>
  <c r="K349" i="1"/>
  <c r="V349" i="1"/>
  <c r="S349" i="1"/>
  <c r="Q319" i="1"/>
  <c r="U349" i="1"/>
  <c r="S309" i="1"/>
  <c r="Q284" i="1"/>
  <c r="J309" i="1"/>
  <c r="R284" i="1"/>
  <c r="K309" i="1"/>
  <c r="U309" i="1"/>
  <c r="V309" i="1"/>
  <c r="U272" i="1"/>
  <c r="V272" i="1"/>
  <c r="R244" i="1"/>
  <c r="K272" i="1"/>
  <c r="Q244" i="1"/>
  <c r="J272" i="1"/>
  <c r="R221" i="1"/>
  <c r="R230" i="1" s="1"/>
  <c r="Q221" i="1"/>
  <c r="Q230" i="1" s="1"/>
  <c r="R211" i="1"/>
  <c r="V211" i="1"/>
  <c r="Q205" i="1"/>
  <c r="J211" i="1"/>
  <c r="K211" i="1"/>
  <c r="U211" i="1"/>
  <c r="V195" i="1"/>
  <c r="R186" i="1"/>
  <c r="K195" i="1"/>
  <c r="Q186" i="1"/>
  <c r="J195" i="1"/>
  <c r="U195" i="1"/>
  <c r="V163" i="1"/>
  <c r="R153" i="1"/>
  <c r="K163" i="1"/>
  <c r="U163" i="1"/>
  <c r="Q153" i="1"/>
  <c r="J163" i="1"/>
  <c r="R118" i="1"/>
  <c r="K124" i="1"/>
  <c r="Q118" i="1"/>
  <c r="J124" i="1"/>
  <c r="R92" i="1"/>
  <c r="U106" i="1"/>
  <c r="Q92" i="1"/>
  <c r="Q104" i="1" s="1"/>
  <c r="V106" i="1"/>
  <c r="V81" i="1"/>
  <c r="R69" i="1"/>
  <c r="K81" i="1"/>
  <c r="Q69" i="1"/>
  <c r="J81" i="1"/>
  <c r="R52" i="1"/>
  <c r="K59" i="1"/>
  <c r="Q52" i="1"/>
  <c r="J59" i="1"/>
  <c r="Q10" i="1"/>
  <c r="R104" i="1" l="1"/>
  <c r="R106" i="1" s="1"/>
  <c r="Q347" i="1"/>
  <c r="Q349" i="1" s="1"/>
  <c r="R174" i="1"/>
  <c r="R176" i="1" s="1"/>
  <c r="Q676" i="1"/>
  <c r="Q678" i="1" s="1"/>
  <c r="Q819" i="1"/>
  <c r="Q821" i="1" s="1"/>
  <c r="R270" i="1"/>
  <c r="R272" i="1" s="1"/>
  <c r="R161" i="1"/>
  <c r="R163" i="1" s="1"/>
  <c r="Q57" i="1"/>
  <c r="Q59" i="1" s="1"/>
  <c r="R57" i="1"/>
  <c r="R59" i="1" s="1"/>
  <c r="R307" i="1"/>
  <c r="R309" i="1" s="1"/>
  <c r="Q174" i="1"/>
  <c r="Q176" i="1" s="1"/>
  <c r="Q209" i="1"/>
  <c r="Q211" i="1" s="1"/>
  <c r="R347" i="1"/>
  <c r="R349" i="1" s="1"/>
  <c r="Q270" i="1"/>
  <c r="Q272" i="1" s="1"/>
  <c r="R676" i="1"/>
  <c r="R678" i="1" s="1"/>
  <c r="Q804" i="1"/>
  <c r="Q806" i="1" s="1"/>
  <c r="Q193" i="1"/>
  <c r="Q195" i="1" s="1"/>
  <c r="R804" i="1"/>
  <c r="R806" i="1" s="1"/>
  <c r="R79" i="1"/>
  <c r="R81" i="1" s="1"/>
  <c r="R193" i="1"/>
  <c r="R195" i="1" s="1"/>
  <c r="Q122" i="1"/>
  <c r="Q124" i="1" s="1"/>
  <c r="R122" i="1"/>
  <c r="R124" i="1" s="1"/>
  <c r="Q161" i="1"/>
  <c r="Q163" i="1" s="1"/>
  <c r="Q42" i="1"/>
  <c r="Q44" i="1" s="1"/>
  <c r="Q79" i="1"/>
  <c r="Q81" i="1" s="1"/>
  <c r="R42" i="1"/>
  <c r="R44" i="1" s="1"/>
  <c r="Q307" i="1"/>
  <c r="Q309" i="1" s="1"/>
  <c r="R819" i="1"/>
  <c r="R821" i="1" s="1"/>
  <c r="X44" i="1"/>
  <c r="R659" i="1"/>
  <c r="Q659" i="1"/>
  <c r="Q638" i="1"/>
  <c r="R638" i="1"/>
  <c r="R616" i="1"/>
  <c r="Q586" i="1"/>
  <c r="Q559" i="1"/>
  <c r="R559" i="1"/>
  <c r="R586" i="1"/>
  <c r="Q616" i="1"/>
  <c r="Q232" i="1"/>
  <c r="R232" i="1"/>
  <c r="Q106" i="1"/>
  <c r="J19" i="1" l="1"/>
  <c r="K19" i="1"/>
  <c r="I25" i="1"/>
  <c r="J20" i="1"/>
  <c r="K20" i="1"/>
  <c r="R20" i="1" s="1"/>
  <c r="U25" i="1"/>
  <c r="R19" i="1" l="1"/>
  <c r="R23" i="1" s="1"/>
  <c r="K23" i="1"/>
  <c r="Q19" i="1"/>
  <c r="J23" i="1"/>
  <c r="J25" i="1" s="1"/>
  <c r="S25" i="1"/>
  <c r="R25" i="1"/>
  <c r="Q20" i="1"/>
  <c r="K25" i="1"/>
  <c r="S638" i="1"/>
  <c r="V638" i="1"/>
  <c r="O638" i="1"/>
  <c r="V806" i="1"/>
  <c r="Q23" i="1" l="1"/>
  <c r="Q25" i="1" s="1"/>
  <c r="X806" i="1"/>
</calcChain>
</file>

<file path=xl/sharedStrings.xml><?xml version="1.0" encoding="utf-8"?>
<sst xmlns="http://schemas.openxmlformats.org/spreadsheetml/2006/main" count="3332" uniqueCount="2104">
  <si>
    <t>NOMBRE COMPLETO</t>
  </si>
  <si>
    <t>PUESTO</t>
  </si>
  <si>
    <t>PLAZA</t>
  </si>
  <si>
    <t>FECHA DE INGRESO</t>
  </si>
  <si>
    <t>CURP</t>
  </si>
  <si>
    <t>RFC</t>
  </si>
  <si>
    <t>SUELDO BASE MENSUAL</t>
  </si>
  <si>
    <t>AGUINALDO</t>
  </si>
  <si>
    <t>PRIMA VACACIONAL</t>
  </si>
  <si>
    <t>SUBSIDIO AL EMPLEO</t>
  </si>
  <si>
    <t>ISR AGUINALDO</t>
  </si>
  <si>
    <t>ISR PRIMA VACACIONAL</t>
  </si>
  <si>
    <t>ISR SUELDO</t>
  </si>
  <si>
    <t>ISR TOTAL</t>
  </si>
  <si>
    <t>AGUINALDO NETO</t>
  </si>
  <si>
    <t>PRIMA VACACIONAL NETA</t>
  </si>
  <si>
    <t>NETO MENSUAL</t>
  </si>
  <si>
    <t>SUELDO QUINCENAL</t>
  </si>
  <si>
    <t>ISR QUINCENAL</t>
  </si>
  <si>
    <t xml:space="preserve">SUBSIDIO AL EMPLEO </t>
  </si>
  <si>
    <t>NETO QUINCENAL</t>
  </si>
  <si>
    <t>REYES TAVERA MARIO</t>
  </si>
  <si>
    <t>PRESIDENTE MUNICIPAL</t>
  </si>
  <si>
    <t>E</t>
  </si>
  <si>
    <t>RETM820119HMNYVR03</t>
  </si>
  <si>
    <t>RETM8201198XO</t>
  </si>
  <si>
    <t>CARANDIA REYES NANCY GISELA</t>
  </si>
  <si>
    <t xml:space="preserve">ASISTENTE PERSONAL </t>
  </si>
  <si>
    <t>C</t>
  </si>
  <si>
    <t>CARN950719MMNRYN05</t>
  </si>
  <si>
    <t>CARN9507195R0</t>
  </si>
  <si>
    <t>CHAVEZ FAJARDO CARLOS</t>
  </si>
  <si>
    <t>ASISTENTE DE PRESIDENCIA</t>
  </si>
  <si>
    <t>CAFC860120HMNHJR00</t>
  </si>
  <si>
    <t>CAFC8601205N1</t>
  </si>
  <si>
    <t>GARCIA JOVE SABINO</t>
  </si>
  <si>
    <t>ASESOR</t>
  </si>
  <si>
    <t>GAJS651018HMNRVB01</t>
  </si>
  <si>
    <t>GAJS651018G85</t>
  </si>
  <si>
    <t>GARCIA YAÑEZ SABINO</t>
  </si>
  <si>
    <t>GAYS010202HMNRXBA7</t>
  </si>
  <si>
    <t>GAYS010202RK0</t>
  </si>
  <si>
    <t>HERNANDEZ LUVIANO EVANGELINA</t>
  </si>
  <si>
    <t xml:space="preserve">ASESORA </t>
  </si>
  <si>
    <t>HELE531012MMNRVV09</t>
  </si>
  <si>
    <t>HELE531012TV9</t>
  </si>
  <si>
    <t>HERNANDEZ LUVIANO TOMASA</t>
  </si>
  <si>
    <t>HELT580307MMNRVM08</t>
  </si>
  <si>
    <t>HELT580307VE0</t>
  </si>
  <si>
    <t>SANCHEZ PEREZ EVELIA</t>
  </si>
  <si>
    <t xml:space="preserve">SECRETARIA  </t>
  </si>
  <si>
    <t>SAPE981122MMNNRV00</t>
  </si>
  <si>
    <t>SAPE981122I10</t>
  </si>
  <si>
    <t>SOTO LIBERATO VENUSTIANO</t>
  </si>
  <si>
    <t>SOLV540930HMNTBN05</t>
  </si>
  <si>
    <t>SOLV540930117</t>
  </si>
  <si>
    <t>URIBE DURAN KARLA VERONICA</t>
  </si>
  <si>
    <t>UIDK770525MMNRRR05</t>
  </si>
  <si>
    <t>UIDK7705256V9</t>
  </si>
  <si>
    <t>TOTAL</t>
  </si>
  <si>
    <t>SALAZAR RODRIGUEZ FLORINDA</t>
  </si>
  <si>
    <t>SINDICA MUNICIPAL</t>
  </si>
  <si>
    <t xml:space="preserve">E </t>
  </si>
  <si>
    <t>SARF750228MMNLDL00</t>
  </si>
  <si>
    <t>SARF7502285S3</t>
  </si>
  <si>
    <t>BARBOZA ARELLANO SOCRATES</t>
  </si>
  <si>
    <t>JURIDICO</t>
  </si>
  <si>
    <t>BAAS761024HMNRRC07</t>
  </si>
  <si>
    <t>BAAS761024P57</t>
  </si>
  <si>
    <t>JAIMES JAIMES MARITZA</t>
  </si>
  <si>
    <t>AUXILIAR JURIDICO</t>
  </si>
  <si>
    <t>JAJM011104MMNMMRA2</t>
  </si>
  <si>
    <t>JAJM011104AKA</t>
  </si>
  <si>
    <t>CARBAJAL JAIMES ANGEL</t>
  </si>
  <si>
    <t>REGIDOR</t>
  </si>
  <si>
    <t>CAJA000222HMNRMNA5</t>
  </si>
  <si>
    <t>CAJA00022263A</t>
  </si>
  <si>
    <t>ESPINOZA JAIMES JUAN</t>
  </si>
  <si>
    <t>EIJJ680415HMNSMN06</t>
  </si>
  <si>
    <t>EIJJ6804157W5</t>
  </si>
  <si>
    <t>FLORES MENDOZA RAUL</t>
  </si>
  <si>
    <t>FOMR830425HMNLNL05</t>
  </si>
  <si>
    <t>FOMR830425D63</t>
  </si>
  <si>
    <t>PICENA ARREOLA REYNALDA</t>
  </si>
  <si>
    <t>REGIDORA</t>
  </si>
  <si>
    <t>PIAR901018MMNCRY01</t>
  </si>
  <si>
    <t>PIAR901018QS2</t>
  </si>
  <si>
    <t>SAPM861010MMNLXG03</t>
  </si>
  <si>
    <t>SANTIVAÑEZ GOMEZ PALOMA</t>
  </si>
  <si>
    <t>SAGP990625MMNNML04</t>
  </si>
  <si>
    <t>SAGP990625VD2</t>
  </si>
  <si>
    <t>SOTO GAONA PAULA</t>
  </si>
  <si>
    <t>SOGP790607MMNTNL00</t>
  </si>
  <si>
    <t>SOGP7906074I4</t>
  </si>
  <si>
    <t>TAVIRA MALDONADO OLVEIN</t>
  </si>
  <si>
    <t>SECRETARIA DE REGIDORES</t>
  </si>
  <si>
    <t>TAMO930914MMNVLL08</t>
  </si>
  <si>
    <t>TAMO930914IV9</t>
  </si>
  <si>
    <t>REYES GONZALEZ VICENTE</t>
  </si>
  <si>
    <t xml:space="preserve">SECRETARIO GENERAL </t>
  </si>
  <si>
    <t>REGV670412FNA</t>
  </si>
  <si>
    <t xml:space="preserve">ESTEBIS SIERRA UVER YURIEL </t>
  </si>
  <si>
    <t>RESPONSABLE DE CARTILLAS</t>
  </si>
  <si>
    <t>EESU000530HMNSRVA5</t>
  </si>
  <si>
    <t>EESU000530492</t>
  </si>
  <si>
    <t>HERNANDEZ GONZALEZ DIANA JEANETTE</t>
  </si>
  <si>
    <t>AUXILIAR ADMINISTRATIVO</t>
  </si>
  <si>
    <t>HEGD911109MMNRNN03</t>
  </si>
  <si>
    <t>HEGD911109FR1</t>
  </si>
  <si>
    <t>REBOLLAR SIERRA ZENAIDA RUBI</t>
  </si>
  <si>
    <t>ARCHIVO</t>
  </si>
  <si>
    <t>RESZ860530MMNBRN05</t>
  </si>
  <si>
    <t>RESZ860530QM6</t>
  </si>
  <si>
    <t>COMUNICACIÓN SOCIAL</t>
  </si>
  <si>
    <t>BADE980313HMNXMD09</t>
  </si>
  <si>
    <t>BADE980313SQ2</t>
  </si>
  <si>
    <t>AACL9808187N2</t>
  </si>
  <si>
    <t>LUAD980601HMNVYN08</t>
  </si>
  <si>
    <t>LUAD980601D96</t>
  </si>
  <si>
    <t>PEREZ NEGRON CAMPUZANO JOSUE BENITO</t>
  </si>
  <si>
    <t>TITULAR DE TRANSPARENCIA</t>
  </si>
  <si>
    <t>PECJ901119HMNRMS04</t>
  </si>
  <si>
    <t>PECJ901119HR8</t>
  </si>
  <si>
    <t>DURAN AVILEZ ALICIA</t>
  </si>
  <si>
    <t xml:space="preserve">SECRETARIA </t>
  </si>
  <si>
    <t>DUAA910908MMNRVL00</t>
  </si>
  <si>
    <t>DUAA910908UQ5</t>
  </si>
  <si>
    <t>ESCUTIA PERDOMO NEREIDA</t>
  </si>
  <si>
    <t>AUXILIAR DE TRANSPARENCIA</t>
  </si>
  <si>
    <t>EUPN881012MMNSRR05</t>
  </si>
  <si>
    <t>EUPN881012S15</t>
  </si>
  <si>
    <t>AARE900320HMNYYR06</t>
  </si>
  <si>
    <t>AARE900320PF9</t>
  </si>
  <si>
    <t>RODRIGUEZ FATIMA</t>
  </si>
  <si>
    <t>SECRETARIA MIGRANTE</t>
  </si>
  <si>
    <t>EV</t>
  </si>
  <si>
    <t>ROXF020908MNEDXTA3</t>
  </si>
  <si>
    <t>ROFA020908BM3</t>
  </si>
  <si>
    <t>CARRANZA MORA MARIANO</t>
  </si>
  <si>
    <t>JEFE DE TENENCIA</t>
  </si>
  <si>
    <t>CAMM710218HMNRRR03</t>
  </si>
  <si>
    <t>CAMM710218LYA</t>
  </si>
  <si>
    <t>DIAZ CHAVEZ ARGELIA ITZAMAR</t>
  </si>
  <si>
    <t>SECRETARIA JEFE DE TENENCIA</t>
  </si>
  <si>
    <t>DICA010314MMNZHRA6</t>
  </si>
  <si>
    <t>DICA010314IVA</t>
  </si>
  <si>
    <t>GOMEZ SANCHEZ MARIA ELENA</t>
  </si>
  <si>
    <t>GOSE000131MMNMNLA0</t>
  </si>
  <si>
    <t>GOSE000131SF2</t>
  </si>
  <si>
    <t>PIEDRA GARCIA BLADIMIR</t>
  </si>
  <si>
    <t>SECRETARIO JEFE DE TENENCIA</t>
  </si>
  <si>
    <t>PIGB950802HMNDRL18</t>
  </si>
  <si>
    <t>PIGB950802EW8</t>
  </si>
  <si>
    <t>SILVA ESCUADRA FLORENTINA</t>
  </si>
  <si>
    <t>SIEF801217MMNLSL02</t>
  </si>
  <si>
    <t>SIEF8012174Z6</t>
  </si>
  <si>
    <t>MORALES REMIGIO CELIA</t>
  </si>
  <si>
    <t>MORC810628MMNRML09</t>
  </si>
  <si>
    <t>MORC810628FX2</t>
  </si>
  <si>
    <t>GOMEZ SOTO CAROL</t>
  </si>
  <si>
    <t>COORDINADORA DE EVENTOS</t>
  </si>
  <si>
    <t>GOSC001128MMNMTRA6</t>
  </si>
  <si>
    <t>GOSC001128TVA</t>
  </si>
  <si>
    <t>MALDONADO ROMAN FRANCISCO</t>
  </si>
  <si>
    <t>AUXILIAR DE EVENTOS</t>
  </si>
  <si>
    <t>MARF800713HMNLMR00</t>
  </si>
  <si>
    <t>MARF800713RF2</t>
  </si>
  <si>
    <t>MARTINEZ MACEDO CARLOS</t>
  </si>
  <si>
    <t>MAMC870826HMNRCR07</t>
  </si>
  <si>
    <t>MAMC870826LW4</t>
  </si>
  <si>
    <t>ARZATE GOMEZ MARTHA CECILIA</t>
  </si>
  <si>
    <t>TESORERA MUNICIPAL</t>
  </si>
  <si>
    <t>AAGM950918MMNRMR02</t>
  </si>
  <si>
    <t>AAGM950918J5A</t>
  </si>
  <si>
    <t>GARCIA GUTIERREZ NADIN</t>
  </si>
  <si>
    <t xml:space="preserve">CONTADOR </t>
  </si>
  <si>
    <t>GAGN8402258X7</t>
  </si>
  <si>
    <t>GARDUÑO LOPEZ SANDRA YAZMIN</t>
  </si>
  <si>
    <t xml:space="preserve">AUXILIAR CONTABLE </t>
  </si>
  <si>
    <t>GALS980820MMNRPN02</t>
  </si>
  <si>
    <t>GALS980820SI2</t>
  </si>
  <si>
    <t>GONZALEZ RAMIREZ ROSA MARIA</t>
  </si>
  <si>
    <t xml:space="preserve">CAJERA Y ANALISTA DE CUENTAS </t>
  </si>
  <si>
    <t>GORR830408MMNNMS04</t>
  </si>
  <si>
    <t>GORR830408FR4</t>
  </si>
  <si>
    <t>MACEDO GARCIA TANIA DANEY</t>
  </si>
  <si>
    <t>MAGT021223MMNCRNA2</t>
  </si>
  <si>
    <t>MAGT0212232D8</t>
  </si>
  <si>
    <t>SOSA GAONA MARTHA SITLALY</t>
  </si>
  <si>
    <t>SOGM890223MMNSNR00</t>
  </si>
  <si>
    <t>SOGM890223K25</t>
  </si>
  <si>
    <t>SOSA JAIMES ROBERTO</t>
  </si>
  <si>
    <t xml:space="preserve">CONTRALOR </t>
  </si>
  <si>
    <t>SOJR840105HMNSMB05</t>
  </si>
  <si>
    <t>SOJR8401055K2</t>
  </si>
  <si>
    <t>REYES BUSTOS JUAN CARLOS</t>
  </si>
  <si>
    <t>AUXILIAR DE CONTRALOR</t>
  </si>
  <si>
    <t>REBJ960825HMNYSN02</t>
  </si>
  <si>
    <t>REBJ960825QG3</t>
  </si>
  <si>
    <t>PEREZ CUAMBA ALEJANDRO ENRIQUE</t>
  </si>
  <si>
    <t>DIRECTOR DE OBRAS PUBLICAS</t>
  </si>
  <si>
    <t>PECA811003HMNRML09</t>
  </si>
  <si>
    <t>PECA8110032W4</t>
  </si>
  <si>
    <t>GARCIA SOSA ANGEL EMILIANO</t>
  </si>
  <si>
    <t>SECRETARIO DE OBRAS</t>
  </si>
  <si>
    <t>GASA020724HMNRSNA6</t>
  </si>
  <si>
    <t>GASA020724I65</t>
  </si>
  <si>
    <t>HERNANDEZ GONZALEZ ANGEL ALEJANDRO</t>
  </si>
  <si>
    <t>AUXILIAR DE OBRAS PUBLICAS</t>
  </si>
  <si>
    <t>HEGA020214HMNRNNA7</t>
  </si>
  <si>
    <t>HEGA020214R99</t>
  </si>
  <si>
    <t>MENDOZA REYES AURELIO</t>
  </si>
  <si>
    <t>MERA720930HMNNYR08</t>
  </si>
  <si>
    <t>MERA7209304J7</t>
  </si>
  <si>
    <t>TAVERA DELGADO MARIA DEL ROSARIO</t>
  </si>
  <si>
    <t>SECRETARIA DE OBRAS PUBLICAS</t>
  </si>
  <si>
    <t>TADR821007MMNVLS00</t>
  </si>
  <si>
    <t>TADR821007NJ3</t>
  </si>
  <si>
    <t xml:space="preserve">VARGAS BEDOLLA J.JESUS </t>
  </si>
  <si>
    <t>INGENIERO DE OBRAS PUBLICAS</t>
  </si>
  <si>
    <t>VABJ821108HMNRDS03</t>
  </si>
  <si>
    <t>VABJ821108GA8</t>
  </si>
  <si>
    <t>VILLEGAS SOTO KORAIMA ZURISADDAI</t>
  </si>
  <si>
    <t xml:space="preserve">ARQUITECTA </t>
  </si>
  <si>
    <t>VISK010221MMNLTRA3</t>
  </si>
  <si>
    <t>VISK010221DW8</t>
  </si>
  <si>
    <t>YAÑEZ LOPEZ EDUARDO EMMANUEL</t>
  </si>
  <si>
    <t xml:space="preserve">SUPERVISOR DE OBRAS </t>
  </si>
  <si>
    <t>YALE900828HMNXPD07</t>
  </si>
  <si>
    <t>YALE900828M99</t>
  </si>
  <si>
    <t>COLIN GARCIA JUAN JOSE</t>
  </si>
  <si>
    <t>COGJ750331HMNLRN09</t>
  </si>
  <si>
    <t>COGJ750331QQ3</t>
  </si>
  <si>
    <t xml:space="preserve">ELEMENTO </t>
  </si>
  <si>
    <t>DE LA CRUZ OROZCO VICTOR MANUEL</t>
  </si>
  <si>
    <t>CUOV781204HMNRRC09</t>
  </si>
  <si>
    <t>CUOV781204H49</t>
  </si>
  <si>
    <t>ESPINOZA MALAGON ABACU</t>
  </si>
  <si>
    <t>EIMA710106AA0</t>
  </si>
  <si>
    <t>GARCIA ALCANTAR LEONARDO</t>
  </si>
  <si>
    <t>GAAL831126HMNRLN08</t>
  </si>
  <si>
    <t>GARCIA ALCANTAR LUIS FELIPE</t>
  </si>
  <si>
    <t>GAAL920731HMNRLS00</t>
  </si>
  <si>
    <t>GAAL920731RD8</t>
  </si>
  <si>
    <t>GARCIA ALCANTAR MOISES</t>
  </si>
  <si>
    <t>JEFE DE GRUPO OPERATIVO</t>
  </si>
  <si>
    <t>GAAM791209HMNRLS03</t>
  </si>
  <si>
    <t>GAAM79120945A</t>
  </si>
  <si>
    <t>GONZALEZ MENDOZA ROMAN</t>
  </si>
  <si>
    <t>GOMR710809HMNNNM04</t>
  </si>
  <si>
    <t>GOMR710809E99</t>
  </si>
  <si>
    <t>GOROSTIETA ORTIZ BOLIVAR</t>
  </si>
  <si>
    <t>GOOB910820HMNRRL02</t>
  </si>
  <si>
    <t>GOOB910820D34</t>
  </si>
  <si>
    <t>GOOM921015HMNRRR12</t>
  </si>
  <si>
    <t>GOOM9210151U2</t>
  </si>
  <si>
    <t>GUILLEN PEREZ ROBERTO</t>
  </si>
  <si>
    <t>GUPR900408HCSLRB03</t>
  </si>
  <si>
    <t>GUPR900408GT6</t>
  </si>
  <si>
    <t>JAIMES RUIZ RAFAEL</t>
  </si>
  <si>
    <t>PRIMER COMANDANTE</t>
  </si>
  <si>
    <t>JARR640919HMNMZF07</t>
  </si>
  <si>
    <t>JARR640919660</t>
  </si>
  <si>
    <t>MACEDO MARTINEZ JAVIER</t>
  </si>
  <si>
    <t>MAMJ880615HMNCRV04</t>
  </si>
  <si>
    <t>MAMJ880615JK1</t>
  </si>
  <si>
    <t>MORA DE JESUS GALDINO</t>
  </si>
  <si>
    <t>MOJG770418HGRRSL05</t>
  </si>
  <si>
    <t>MOJG770418SC8</t>
  </si>
  <si>
    <t>PEREZ AGUIRRE DANIEL</t>
  </si>
  <si>
    <t>PEAD900526HMNRGN03</t>
  </si>
  <si>
    <t>PEAD900526UD2</t>
  </si>
  <si>
    <t>RANGEL ARREZ MANUEL</t>
  </si>
  <si>
    <t>RAAM770609HMNNRN06</t>
  </si>
  <si>
    <t>RAAM770609A34</t>
  </si>
  <si>
    <t>REYNOSO DIAZ BENITO</t>
  </si>
  <si>
    <t>REDB640115HMNYZN07</t>
  </si>
  <si>
    <t>REDB640115QC5</t>
  </si>
  <si>
    <t>RODRIGUEZ ORTIZ ALONSO</t>
  </si>
  <si>
    <t>ROOA980913HMNDRL07</t>
  </si>
  <si>
    <t>ROOA980913913</t>
  </si>
  <si>
    <t>SAMANO AGUILAR MAURICIO</t>
  </si>
  <si>
    <t>SAAM780922HMNMGR03</t>
  </si>
  <si>
    <t>SAAM780922I41</t>
  </si>
  <si>
    <t>SOGA830124HMNSNV08</t>
  </si>
  <si>
    <t>SOGA830124FFA</t>
  </si>
  <si>
    <t>TORRES JAIMES MARCO ANTONIO</t>
  </si>
  <si>
    <t>JEFE DE GRUPO ADMINISTRATIVO</t>
  </si>
  <si>
    <t>TOJM870613HMNRMR05</t>
  </si>
  <si>
    <t>TOJM870613JL9</t>
  </si>
  <si>
    <t>VARGAS PIEDRA CRISTOBAL</t>
  </si>
  <si>
    <t>VAPC710725K42</t>
  </si>
  <si>
    <t>VIRRUETA PLANCARTE LEONARDO</t>
  </si>
  <si>
    <t>VIPL871118HMNRLN08</t>
  </si>
  <si>
    <t>VIPL8711182E2</t>
  </si>
  <si>
    <t>GONZALEZ HERNANDEZ TOMAS</t>
  </si>
  <si>
    <t>GOHT701022HMNNRM06</t>
  </si>
  <si>
    <t>GOHT701022J12</t>
  </si>
  <si>
    <t>SOLORZANO JOVE ISMAEL</t>
  </si>
  <si>
    <t>SOJI920914HMNLVS04</t>
  </si>
  <si>
    <t>SOJI920914RP1</t>
  </si>
  <si>
    <t>AUAP800124HMNGLD03</t>
  </si>
  <si>
    <t>AUAP800124V22</t>
  </si>
  <si>
    <t xml:space="preserve">CORREA LAGUNAS ALBA NELIDA </t>
  </si>
  <si>
    <t>CXLA860420MMNRGL01</t>
  </si>
  <si>
    <t>DIAZ VILLA FLOR DEL ROCIO</t>
  </si>
  <si>
    <t>DIVF940501MMNZLL06</t>
  </si>
  <si>
    <t>DIVF9405013G3</t>
  </si>
  <si>
    <t>GOMEZ GOMEZ DIANA LIZBETH</t>
  </si>
  <si>
    <t>GOGD010616MMNMMNA8</t>
  </si>
  <si>
    <t>MACIEL CORTES JOSEFA</t>
  </si>
  <si>
    <t>MACJ870326RJ4</t>
  </si>
  <si>
    <t>MORENO RANGEL CESAR</t>
  </si>
  <si>
    <t>MORC911203HMNRNS04</t>
  </si>
  <si>
    <t>MORC911203344</t>
  </si>
  <si>
    <t>RAMIREZ MARTINEZ ELIZABETH</t>
  </si>
  <si>
    <t>ENFERMERA TIQUICHEO</t>
  </si>
  <si>
    <t>RAME900325MMNMRL07</t>
  </si>
  <si>
    <t>RAME900325GK6</t>
  </si>
  <si>
    <t>REYES RODRIGUEZ DALILA</t>
  </si>
  <si>
    <t>RERD890918MMNYDL07</t>
  </si>
  <si>
    <t>RERD890918FH3</t>
  </si>
  <si>
    <t>RIVERA CONEJO YARIXA</t>
  </si>
  <si>
    <t>ENFERMERA RIVA PALACIO</t>
  </si>
  <si>
    <t>RICY930310MMNVNR01</t>
  </si>
  <si>
    <t>RICY9303103J6</t>
  </si>
  <si>
    <t>RODRIGUEZ SANCHEZ ALMA DELIA</t>
  </si>
  <si>
    <t>ROSA860311MMNDNL15</t>
  </si>
  <si>
    <t>ROSA860311KS5</t>
  </si>
  <si>
    <t xml:space="preserve">SALINAS VILLA GRISELDA </t>
  </si>
  <si>
    <t>SAVG700214MMNLLR09</t>
  </si>
  <si>
    <t>SAVG700214898</t>
  </si>
  <si>
    <t>SOSA GAONA QUIRINA</t>
  </si>
  <si>
    <t>SOGQ860707MMNSNR03</t>
  </si>
  <si>
    <t>SOGQ8607075J9</t>
  </si>
  <si>
    <t>VARGAS VILLA ELIA</t>
  </si>
  <si>
    <t>VAVE860618MMNRLL09</t>
  </si>
  <si>
    <t>VAVE860618A89</t>
  </si>
  <si>
    <t>CHOFER DE AMBULANCIA</t>
  </si>
  <si>
    <t>VILG830727HMNLNL03</t>
  </si>
  <si>
    <t>VILG8307278E3</t>
  </si>
  <si>
    <t>YAGL681118HMNXMN27</t>
  </si>
  <si>
    <t>YAGL6811184K7</t>
  </si>
  <si>
    <t xml:space="preserve">SANTIBAÑEZ SANTIBAÑEZ OLGA </t>
  </si>
  <si>
    <t xml:space="preserve">OFICIAL MAYOR </t>
  </si>
  <si>
    <t>SASO621114IE2</t>
  </si>
  <si>
    <t>MENDEZ GALLEGOS IRLANDA</t>
  </si>
  <si>
    <t>BARE670413HMNXYS03</t>
  </si>
  <si>
    <t>BARE670413U10</t>
  </si>
  <si>
    <t>CIRE800306HMNSSS05</t>
  </si>
  <si>
    <t>CIRE8003061Z3</t>
  </si>
  <si>
    <t>GACA940607HMNRHR03</t>
  </si>
  <si>
    <t>GACA940607KT1</t>
  </si>
  <si>
    <t>CHOFER ESCOLAR  CEIBAS DE TRUJILLO</t>
  </si>
  <si>
    <t>JAGL780810HMNMMR07</t>
  </si>
  <si>
    <t>JAGL78081024A</t>
  </si>
  <si>
    <t>AGUILAR PEREZ NEGRON OSPICIO</t>
  </si>
  <si>
    <t>CHOFER ESCOLAR SAN PEDRO</t>
  </si>
  <si>
    <t>AUPO651026HMNGRS00</t>
  </si>
  <si>
    <t>AUPO651026K34</t>
  </si>
  <si>
    <t>BENITEZ PONCE EFRAIN</t>
  </si>
  <si>
    <t>BEPE910529HMNNNF03</t>
  </si>
  <si>
    <t>BEPE910529LR2</t>
  </si>
  <si>
    <t>CHAVEZ FAJARDO ERICK</t>
  </si>
  <si>
    <t>CAFE891002HMNHJR02</t>
  </si>
  <si>
    <t>CAFE891002172</t>
  </si>
  <si>
    <t>DE LA CRUZ VALENCIA JESUS</t>
  </si>
  <si>
    <t>CUVJ750624HMNRLS06</t>
  </si>
  <si>
    <t>CUVJ750624B91</t>
  </si>
  <si>
    <t>DELGADO MIRALRIO NICOMEDES</t>
  </si>
  <si>
    <t>CHOFER DE COMBUSTIBLE GUAYABO</t>
  </si>
  <si>
    <t>DEMN790915HMNLRC01</t>
  </si>
  <si>
    <t>DEMN7909158A0</t>
  </si>
  <si>
    <t xml:space="preserve">TALACHERO </t>
  </si>
  <si>
    <t>JOBH860707HMNVSC02</t>
  </si>
  <si>
    <t>PERALTA NIETO MARIA CONCEPCION</t>
  </si>
  <si>
    <t>SECRETARIA DE OFICIALIA TIQUICHEO</t>
  </si>
  <si>
    <t>PENC811205MMNRTN05</t>
  </si>
  <si>
    <t>PENC811205QJ5</t>
  </si>
  <si>
    <t>RENTERIA ORTIZ HECTOR NOE</t>
  </si>
  <si>
    <t>REOH890913HMNNRC07</t>
  </si>
  <si>
    <t>REOH8909137P0</t>
  </si>
  <si>
    <t>REYES GUERRA JOSE ELIGIO</t>
  </si>
  <si>
    <t>PARQUE VEHICULAR TIQUICHEO</t>
  </si>
  <si>
    <t>REGE731130HMNYRL04</t>
  </si>
  <si>
    <t>REGE731130HV0</t>
  </si>
  <si>
    <t>RODRIGUEZ SANCHEZ VICENTE</t>
  </si>
  <si>
    <t>ROSV870828HMNDNC03</t>
  </si>
  <si>
    <t>ROSV870828TN4</t>
  </si>
  <si>
    <t>RODRIGUEZ SANCHEZ REGULO</t>
  </si>
  <si>
    <t>ROSR770122HDFDNG07</t>
  </si>
  <si>
    <t>ROSR770122215</t>
  </si>
  <si>
    <t>SALAZAR GAONA GERMAN</t>
  </si>
  <si>
    <t>CHOFER PIPA ZAPOTE CHICO</t>
  </si>
  <si>
    <t>SAGG910113HMNLNR06</t>
  </si>
  <si>
    <t>SAGG910113Q75</t>
  </si>
  <si>
    <t>SALGADO MORENO JUAN</t>
  </si>
  <si>
    <t>VELADOR CORRALON TIQUICHEO</t>
  </si>
  <si>
    <t>SAMJ540624HMNLRN03</t>
  </si>
  <si>
    <t>SAMJ540624G9A</t>
  </si>
  <si>
    <t>SANCHEZ TINOCO NOE</t>
  </si>
  <si>
    <t>CHOFER ESCOLAR TIQUICHEO</t>
  </si>
  <si>
    <t>SATN890302HMNNNX06</t>
  </si>
  <si>
    <t>SATN890302SR5</t>
  </si>
  <si>
    <t>TORRES LOPEZ  EFRAIN</t>
  </si>
  <si>
    <t>TOLE680419HMNRPF09</t>
  </si>
  <si>
    <t>TOLE6804191B7</t>
  </si>
  <si>
    <t>TORRES RUIZ JESUS</t>
  </si>
  <si>
    <t>TORJ850801HMNRZS09</t>
  </si>
  <si>
    <t>TORJ850801PK4</t>
  </si>
  <si>
    <t>UYOA CHAVEZ FRANCISCO JAVIER</t>
  </si>
  <si>
    <t>INTENDENTE DEL RASTRO TIQUICHEO</t>
  </si>
  <si>
    <t>UOCF881201HMNYHR06</t>
  </si>
  <si>
    <t>UOCF881201P85</t>
  </si>
  <si>
    <t>VILLA LEON MARTINIANO</t>
  </si>
  <si>
    <t>TITULAR DEL RASTRO TIQUICHEO</t>
  </si>
  <si>
    <t>VILM750702HMNLNR05</t>
  </si>
  <si>
    <t>VILM750702I40</t>
  </si>
  <si>
    <t>GAONA ARROYO FRANCISCO</t>
  </si>
  <si>
    <t xml:space="preserve">DIRECTOR DE SERVICIOS MUNICIPALES </t>
  </si>
  <si>
    <t>GAAF670213HMNNRR04</t>
  </si>
  <si>
    <t>GAAF6702137Y7</t>
  </si>
  <si>
    <t xml:space="preserve">ALMAZAN GARCIA VIANEY </t>
  </si>
  <si>
    <t>INTENDENTE JEF. DE TENENCIA EL LIMON</t>
  </si>
  <si>
    <t>AAGV780108MMNLRN05</t>
  </si>
  <si>
    <t>AAGV7801084P4</t>
  </si>
  <si>
    <t>ALONSO DE LA SIERRA BERRUM JAZMIN</t>
  </si>
  <si>
    <t>INTENDENTE KIOSCO ALBARRAN</t>
  </si>
  <si>
    <t>ABURTO RESENDIZ JAQUELINE</t>
  </si>
  <si>
    <t>INTENDENTE PRIMARIA EL LIMON</t>
  </si>
  <si>
    <t>AURJ010724MMNBSQB2</t>
  </si>
  <si>
    <t>AURJ010724MG3</t>
  </si>
  <si>
    <t xml:space="preserve">CARRANZA ORTEGA RUFINO </t>
  </si>
  <si>
    <t xml:space="preserve">COORDINADOR DE SERV. MPALES </t>
  </si>
  <si>
    <t>CAOR760324HMNRRF04</t>
  </si>
  <si>
    <t>CAOR760324HW8</t>
  </si>
  <si>
    <t>CORTES RANGEL JAIME</t>
  </si>
  <si>
    <t>INTENDENTE DEL LIMON</t>
  </si>
  <si>
    <t>CORJ820124HMNRNM05</t>
  </si>
  <si>
    <t xml:space="preserve">INTENDENTE JARDIN EL LIMON </t>
  </si>
  <si>
    <t>GAONA SANCHEZ MARCOS</t>
  </si>
  <si>
    <t>GASM711025HMNNNR01</t>
  </si>
  <si>
    <t>GASM711025T10</t>
  </si>
  <si>
    <t>GONZALEZ MENDOZA ARTEMIO</t>
  </si>
  <si>
    <t>MAQUINARIA DEL LIMON</t>
  </si>
  <si>
    <t>GOMA790105HMNNNR05</t>
  </si>
  <si>
    <t>GOMA790105U66</t>
  </si>
  <si>
    <t>INTENDENTE IGLESIA ZAPOTE GRANDE</t>
  </si>
  <si>
    <t>GUVA720723MMNSLN09</t>
  </si>
  <si>
    <t>GUVA7207232Y3</t>
  </si>
  <si>
    <t>GUTIERREZ TINOCO ENEYDA</t>
  </si>
  <si>
    <t>INTENDENTE JARDIN LLANO ZTE. GDE.</t>
  </si>
  <si>
    <t>GUTE900812MMNTNN04</t>
  </si>
  <si>
    <t>GUTE900812QP6</t>
  </si>
  <si>
    <t>HERNANDEZ GONZALEZ JOSE ALFREDO</t>
  </si>
  <si>
    <t>JARDINERO</t>
  </si>
  <si>
    <t>HEGA821112HMNRNL08</t>
  </si>
  <si>
    <t>HUERTA HERNANDEZ ANDRES</t>
  </si>
  <si>
    <t xml:space="preserve">AUX SERVICIOS MUNICIPALES </t>
  </si>
  <si>
    <t>HUHA820215HMNRRN01</t>
  </si>
  <si>
    <t>HUHA820215BD3</t>
  </si>
  <si>
    <t>MENDIOLA CARDOZO  ROSENDO</t>
  </si>
  <si>
    <t xml:space="preserve">AUX. SERVICIOS MUNICIPALES </t>
  </si>
  <si>
    <t>MECR690830HMNNRS03</t>
  </si>
  <si>
    <t>MECR690830FT6</t>
  </si>
  <si>
    <t>MENDIOLA CARDOZO ANTONIO</t>
  </si>
  <si>
    <t>AUX. SERVICIOS MUNICIPALES EN LIMON</t>
  </si>
  <si>
    <t>MECA670613HMNNRN02</t>
  </si>
  <si>
    <t>MECA670613DG4</t>
  </si>
  <si>
    <t>MERLAN GUTIERREZ ROSA ANGELICA</t>
  </si>
  <si>
    <t>INTENDENTE IGLESIA  ALBARRAN</t>
  </si>
  <si>
    <t>MEGR980413MMNRTS04</t>
  </si>
  <si>
    <t>MEGR980413FL5</t>
  </si>
  <si>
    <t xml:space="preserve">MONDRAGON MURILLO MARIA OLINDA </t>
  </si>
  <si>
    <t>INTENDENTE IGLESIA EL LIMON</t>
  </si>
  <si>
    <t>MOMO851223MMNNRL06</t>
  </si>
  <si>
    <t>MOMO8512237L4</t>
  </si>
  <si>
    <t>NIETO  REYNOSO MISAEL</t>
  </si>
  <si>
    <t>INTENDENTE CLINICA PASO DEL LIMON</t>
  </si>
  <si>
    <t>NIRM850702HMNTYS05</t>
  </si>
  <si>
    <t>NIRM850702QM1</t>
  </si>
  <si>
    <t>OLIVARES HERNANDEZ GRISELDA</t>
  </si>
  <si>
    <t xml:space="preserve">INTENDENTE IGLESIA EL RODEO </t>
  </si>
  <si>
    <t>OIHG900128MMNLRR04</t>
  </si>
  <si>
    <t>OIHG9001286Y6</t>
  </si>
  <si>
    <t>REYES MAYA LUIS</t>
  </si>
  <si>
    <t>INTENDENTE CLINICA SAN MIGUEL CAN.</t>
  </si>
  <si>
    <t>REML690519HMNYYS04</t>
  </si>
  <si>
    <t>REML690519MA9</t>
  </si>
  <si>
    <t>RIVERA ENRIQUEZ ERIKA</t>
  </si>
  <si>
    <t>INTENDENTE IGLESIA SAN PEDRO</t>
  </si>
  <si>
    <t>RIEE840406MMNVNR00</t>
  </si>
  <si>
    <t>RIEE840406S5A</t>
  </si>
  <si>
    <t>RIVERA LOPEZ JOSEFINA</t>
  </si>
  <si>
    <t>LIMPIEZA DEL IMSS TIQUICHEO</t>
  </si>
  <si>
    <t>RILJ770421555</t>
  </si>
  <si>
    <t>RODRIGUEZ SANCHEZ FAVIOLA</t>
  </si>
  <si>
    <t xml:space="preserve">SECRETARIA DE SERVICIOS MUNICIPALES </t>
  </si>
  <si>
    <t>ROSF780306MMNDNV02</t>
  </si>
  <si>
    <t>ROSF780306S24</t>
  </si>
  <si>
    <t xml:space="preserve">RODRIGUEZ SANCHEZ ISELA </t>
  </si>
  <si>
    <t>INTENDENTE CLINICA LIMON</t>
  </si>
  <si>
    <t>ROSI830917MMNDNS02</t>
  </si>
  <si>
    <t>ROSI830917GM3</t>
  </si>
  <si>
    <t>ROMERO PEREZ ELDA</t>
  </si>
  <si>
    <t>INTENDENTE ZAPOTE GRANDE</t>
  </si>
  <si>
    <t>ROPE810825MMNMRL04</t>
  </si>
  <si>
    <t>ROPE810825D78</t>
  </si>
  <si>
    <t xml:space="preserve">ROMERO PEREZ ROSALBA </t>
  </si>
  <si>
    <t>COORDINADOR DE INTENDENCIAS</t>
  </si>
  <si>
    <t>ROPR860810MJCMRS07</t>
  </si>
  <si>
    <t>ROPR8608103U0</t>
  </si>
  <si>
    <t>SERENO ABURTO MIGUEL</t>
  </si>
  <si>
    <t>SEAM801009H71</t>
  </si>
  <si>
    <t>LUNA LOPEZ ZENAIDA</t>
  </si>
  <si>
    <t>LIMPIEZA PANTEON MUNICIPAL TIQUICHEO</t>
  </si>
  <si>
    <t>LULZ900814MMNNPN03</t>
  </si>
  <si>
    <t>LULZ900814264</t>
  </si>
  <si>
    <t>AGUIRRE PEREZ NEGRON MARCO ANTONIO</t>
  </si>
  <si>
    <t>INTENDENTE PANTEON ZIRUCUARO</t>
  </si>
  <si>
    <t>AUPM760707HMNGRR07</t>
  </si>
  <si>
    <t>AUPM760707PK2</t>
  </si>
  <si>
    <t>ARELLANO AGUIRRE FERMIN</t>
  </si>
  <si>
    <t>AEAF850707HGRRGR06</t>
  </si>
  <si>
    <t>AEAF850707CB5</t>
  </si>
  <si>
    <t xml:space="preserve">ARELLANO HERNANDEZ JUAN </t>
  </si>
  <si>
    <t>AEHJ721227GWA</t>
  </si>
  <si>
    <t>ARREOLA RUBIO PETRA</t>
  </si>
  <si>
    <t>AERP630306MMNRBT02</t>
  </si>
  <si>
    <t>AERP630306LQ8</t>
  </si>
  <si>
    <t xml:space="preserve">CARBAJAL SOTO ANGEL </t>
  </si>
  <si>
    <t>INTENDENTE PANTEON GUAYABO</t>
  </si>
  <si>
    <t>CASA551004HMCRTN06</t>
  </si>
  <si>
    <t>CASA551004442</t>
  </si>
  <si>
    <t>CORTES RANGEL FEDERICO</t>
  </si>
  <si>
    <t>INTENDETE PANTEON SAN CARLOS</t>
  </si>
  <si>
    <t>CORF920427HMNRND08</t>
  </si>
  <si>
    <t>CORF920427P98</t>
  </si>
  <si>
    <t>CORTES RANGEL MARIA ELENA</t>
  </si>
  <si>
    <t xml:space="preserve">PANTEON SAN CARLOS  </t>
  </si>
  <si>
    <t xml:space="preserve">DELGADO SANTIBAÑEZ JAZMIN </t>
  </si>
  <si>
    <t>DESJ860910MMNLNZ07</t>
  </si>
  <si>
    <t>DESJ860910JFA</t>
  </si>
  <si>
    <t>GARCIA JAIMES ANDRES</t>
  </si>
  <si>
    <t>LIMPIEZA DEL PANTEON SALITRE</t>
  </si>
  <si>
    <t>GAJA051203HMNRMNA7</t>
  </si>
  <si>
    <t>GAJA051203NP7</t>
  </si>
  <si>
    <t>ORTIZ ORTIZ ALMA DELIA</t>
  </si>
  <si>
    <t>INTENDENTE PANTEON SAN PEDRO</t>
  </si>
  <si>
    <t>OIOA961022MMNRRL07</t>
  </si>
  <si>
    <t>OIOA961022F23</t>
  </si>
  <si>
    <t>PATIÑO CRUZ FAUSTO</t>
  </si>
  <si>
    <t>INTENDENTE PATEON TZENTZENGUARO</t>
  </si>
  <si>
    <t>PACF611104HMNTRS02</t>
  </si>
  <si>
    <t>POMPA VENCES ISMAEL</t>
  </si>
  <si>
    <t>INTENDENTE PANTEON RIVA PALACIO</t>
  </si>
  <si>
    <t>POVI880915HMNMNS08</t>
  </si>
  <si>
    <t>POVI880915V71</t>
  </si>
  <si>
    <t>SANTACRUZ GUTIERREZ ESTEBAN</t>
  </si>
  <si>
    <t>INTENDENTE PANTEON PIEDRA CHINA</t>
  </si>
  <si>
    <t>SAGE620803HMNNTS07</t>
  </si>
  <si>
    <t>SAGE620803771</t>
  </si>
  <si>
    <t>SERRATO RIVERA CARMELA</t>
  </si>
  <si>
    <t>INTENDENTE PANTEON PURUNGUEO</t>
  </si>
  <si>
    <t>SERC640309MMNRVR02</t>
  </si>
  <si>
    <t>SERC640309V60</t>
  </si>
  <si>
    <t>SOLIS CORREA LEONEL</t>
  </si>
  <si>
    <t>INTENDENTE PANTEON SAN MIGUEL CAN.</t>
  </si>
  <si>
    <t>DELGADO RAMIREZ ALMA ROSA</t>
  </si>
  <si>
    <t>OFICINAS DE ARRIBA TIQUICHEO</t>
  </si>
  <si>
    <t>DERA830430MMNLML01</t>
  </si>
  <si>
    <t>DERA830430SU5</t>
  </si>
  <si>
    <t>PERALTA NIETO YURICELA</t>
  </si>
  <si>
    <t>INTENDENTE OFICINAS</t>
  </si>
  <si>
    <t>PENY880417MMNRTR06</t>
  </si>
  <si>
    <t>PENY880417S75</t>
  </si>
  <si>
    <t>PEREZ POMPA MARIA ISALIA</t>
  </si>
  <si>
    <t>PEPI800728MMNRMS04</t>
  </si>
  <si>
    <t>PEPI8007286P1</t>
  </si>
  <si>
    <t>SALGADO REYES NANCY</t>
  </si>
  <si>
    <t>LIMPIEZA DEL DIF TIQUICHEO</t>
  </si>
  <si>
    <t>SARN910731MMNLYN08</t>
  </si>
  <si>
    <t>SARN910731QT5</t>
  </si>
  <si>
    <t>SANCHEZ PEREZ ELVIRA</t>
  </si>
  <si>
    <t>SAPE951113MMNNRL03</t>
  </si>
  <si>
    <t>SAPE951113R83</t>
  </si>
  <si>
    <t>SOTO NICOLASA</t>
  </si>
  <si>
    <t>SOXN650915MMNTXC01</t>
  </si>
  <si>
    <t>SONI650915R32</t>
  </si>
  <si>
    <t>BENITEZ SIERRA HUGO ALBERTO</t>
  </si>
  <si>
    <t>JARDINERO DE  COPANDARO</t>
  </si>
  <si>
    <t>BESH981117HMNNRG06</t>
  </si>
  <si>
    <t>BESH9811174H8</t>
  </si>
  <si>
    <t>CABALLERO JIMENEZ DOMINGO</t>
  </si>
  <si>
    <t>SERVICIOS MUNICIPALES ESCONDIDA</t>
  </si>
  <si>
    <t>CAJD020508HMNBMMA5</t>
  </si>
  <si>
    <t>CAJD0205085S4</t>
  </si>
  <si>
    <t>GUTIERREZ GARNICA ISMAEL</t>
  </si>
  <si>
    <t>JARDINERO TIQUICHEO</t>
  </si>
  <si>
    <t>GUGI700108HMNTRS01</t>
  </si>
  <si>
    <t>GUGI700108LZ5</t>
  </si>
  <si>
    <t>CABRERA LOPEZ CECILIA</t>
  </si>
  <si>
    <t>INTENDENTE CALLES</t>
  </si>
  <si>
    <t>CALC900515MMNBPC09</t>
  </si>
  <si>
    <t>CALC900515A77</t>
  </si>
  <si>
    <t>DE LA CRUZ SILVA JOSEFINA</t>
  </si>
  <si>
    <t>CUSJ500315MMNRLS01</t>
  </si>
  <si>
    <t>CUSJ500315LS8</t>
  </si>
  <si>
    <t xml:space="preserve">DENOVA REZA SOTERO </t>
  </si>
  <si>
    <t>DERS810724HMNNZT00</t>
  </si>
  <si>
    <t>DERS810724FT0</t>
  </si>
  <si>
    <t>DIAZ REYNOSO PAULINA</t>
  </si>
  <si>
    <t>DIRP460910MMNZYL08</t>
  </si>
  <si>
    <t>DIVC970226MMNZLR09</t>
  </si>
  <si>
    <t>DIVC970226ML7</t>
  </si>
  <si>
    <t>ESPINOZA MIRANDA CATALINA</t>
  </si>
  <si>
    <t>EIMC880324MMNSRT00</t>
  </si>
  <si>
    <t>EIMC8803243D4</t>
  </si>
  <si>
    <t>ESPINOZA MIRANDA FELIPE</t>
  </si>
  <si>
    <t>EIMF820526HMNSRL00</t>
  </si>
  <si>
    <t>EIMF820526985</t>
  </si>
  <si>
    <t>ESTEBIS ESPINOZA SERAFICO</t>
  </si>
  <si>
    <t>CALLE LA CRUZ TIQUICHEO</t>
  </si>
  <si>
    <t>EEES541009HMNSSR03</t>
  </si>
  <si>
    <t>FAJARDO JAIMES MA. DE JESUS</t>
  </si>
  <si>
    <t>FAJJ631126MMCJMS09</t>
  </si>
  <si>
    <t>FAJJ631126PX5</t>
  </si>
  <si>
    <t>CAMELLON ALBARRAN TIQUICHEO</t>
  </si>
  <si>
    <t>FISI470706HGRGLS13</t>
  </si>
  <si>
    <t>FLORES NAVA IRENE</t>
  </si>
  <si>
    <t>CALLE ZARAGOZA TIQUICHEO</t>
  </si>
  <si>
    <t>FONI730918MMNLVR04</t>
  </si>
  <si>
    <t>FONI730918S65</t>
  </si>
  <si>
    <t>GALLEGOS CONEJO LUZ ANAHI</t>
  </si>
  <si>
    <t>CALLE LA ARBOLEDA TIQUICHEO</t>
  </si>
  <si>
    <t>GACL790508MMNLNZ00</t>
  </si>
  <si>
    <t>GACL790508J43</t>
  </si>
  <si>
    <t>GOMEZ GARCIA JUANA FRANCISCA</t>
  </si>
  <si>
    <t>INTENDENTE JARDIN ALBARRAN</t>
  </si>
  <si>
    <t>GOGJ981018MMNMRN03</t>
  </si>
  <si>
    <t>GOGJ9810184J9</t>
  </si>
  <si>
    <t>LUVIANO PARRA ELADIO</t>
  </si>
  <si>
    <t xml:space="preserve">INTENDENTE  NUEVO ALBARRAN </t>
  </si>
  <si>
    <t>LUPE600418HMNVRL06</t>
  </si>
  <si>
    <t>LUPE600418BN0</t>
  </si>
  <si>
    <t>MADC670927MMNRSR01</t>
  </si>
  <si>
    <t>MADM670927ID5</t>
  </si>
  <si>
    <t>MIRANDA OLIVARES MARCIANA</t>
  </si>
  <si>
    <t>MIOM630104MMNRLR02</t>
  </si>
  <si>
    <t>MIOM630104V9A</t>
  </si>
  <si>
    <t>PADILLA MORENO PAOLA AMAYRANI</t>
  </si>
  <si>
    <t>LIMPIEZA TIKI TIQUICHEO</t>
  </si>
  <si>
    <t>PAMP911020MMNDRL01</t>
  </si>
  <si>
    <t>PAMP911020F27</t>
  </si>
  <si>
    <t>PERALTA SOTO MARGARITA</t>
  </si>
  <si>
    <t>LIMPIEZA CLINICA IMSS TIQUICHEO</t>
  </si>
  <si>
    <t>PESM940527MMNRTR02</t>
  </si>
  <si>
    <t>PESM940527J55</t>
  </si>
  <si>
    <t>RODRIGUEZ PARRA RAUL</t>
  </si>
  <si>
    <t>ROPR701226HMNDRL01</t>
  </si>
  <si>
    <t>ROPR701226AH9</t>
  </si>
  <si>
    <t>SANCHEZ DE LA CRUZ ALBINA</t>
  </si>
  <si>
    <t>SACA951206MMNNRL09</t>
  </si>
  <si>
    <t>SACA951206EF3</t>
  </si>
  <si>
    <t>SIERRA BARRON VENANCIA</t>
  </si>
  <si>
    <t>SIBV650128MMNRRN05</t>
  </si>
  <si>
    <t>SIBV650128REA</t>
  </si>
  <si>
    <t>SOLORZANO MENDEZ JUANA</t>
  </si>
  <si>
    <t>SOMJ620130MMNLNN01</t>
  </si>
  <si>
    <t>SOMJ620130R46</t>
  </si>
  <si>
    <t>SOSA SOLORZANO BRANDON ABELARDO</t>
  </si>
  <si>
    <t>CAMELLON VENADOS TIQUICHEO</t>
  </si>
  <si>
    <t>SOSB020718HMNSLRA8</t>
  </si>
  <si>
    <t>SOSB020718UR3</t>
  </si>
  <si>
    <t>YAÑEZ VILLEGAS ELIA</t>
  </si>
  <si>
    <t>YAVE660622MMNXLL07</t>
  </si>
  <si>
    <t>YAVE660622R45</t>
  </si>
  <si>
    <t>ABURTO GAMIÑO HILARIO</t>
  </si>
  <si>
    <t>SERVICIOS MUNICIPALES EL LIMON</t>
  </si>
  <si>
    <t>AUGH600918HMNBML03</t>
  </si>
  <si>
    <t>AUGH600918QU8</t>
  </si>
  <si>
    <t>INTENDENTE CLINICA ZAPOTE CHICO</t>
  </si>
  <si>
    <t>AOAA840308MMNLLN00</t>
  </si>
  <si>
    <t>AOAA840308S34</t>
  </si>
  <si>
    <t>AVILES MARTINEZ MA. ROSARIO</t>
  </si>
  <si>
    <t>AIMR660804MMNVRS09</t>
  </si>
  <si>
    <t>AIMR660804T41</t>
  </si>
  <si>
    <t>DE LA TORRE LOPEZ TERESA</t>
  </si>
  <si>
    <t>INTENDENTE PIEDRA CHINA</t>
  </si>
  <si>
    <t>TOLT730215MVZRPR01</t>
  </si>
  <si>
    <t>TOLT730215RQ2</t>
  </si>
  <si>
    <t>DELGADO AGUILAR REYNA</t>
  </si>
  <si>
    <t>INTENDENTE CLINICA  PURUNGUEO</t>
  </si>
  <si>
    <t>DEAR660523MMNLGY02</t>
  </si>
  <si>
    <t>DEAR660523DC2</t>
  </si>
  <si>
    <t>DIAS REYES FRANCISCA</t>
  </si>
  <si>
    <t>INTENDENTE JARDIN SAN MIGUEL CAN.</t>
  </si>
  <si>
    <t>DIRF771003MMNSYR02</t>
  </si>
  <si>
    <t>GONZALEZ ABURTO GUILLERMINA</t>
  </si>
  <si>
    <t>GOAG760208MMNNBL07</t>
  </si>
  <si>
    <t>GOAG760208IF6</t>
  </si>
  <si>
    <t>JAIMES NIETO VICTORINO</t>
  </si>
  <si>
    <t>INTENDENTE CAPILLA  PASO DE LIMON</t>
  </si>
  <si>
    <t>JANV5307101E2</t>
  </si>
  <si>
    <t>JAIMES SAUCEDO FRANCISCA</t>
  </si>
  <si>
    <t>INTENDENTE DE CAPILLA EL MANGUITO</t>
  </si>
  <si>
    <t>JASF7910034V1</t>
  </si>
  <si>
    <t>ORTIZ AVILEZ BRICEYDA</t>
  </si>
  <si>
    <t>INTENDENTE JARDIN CEIBAS DE TRUJILLO</t>
  </si>
  <si>
    <t>OIAB950922MMNRVR01</t>
  </si>
  <si>
    <t>REYNOSO ARCE ELFEGO</t>
  </si>
  <si>
    <t>REAE710419HMNYRL12</t>
  </si>
  <si>
    <t>REAE710419D43</t>
  </si>
  <si>
    <t>SAHE730215MMNLRL04</t>
  </si>
  <si>
    <t>SAHE7302152I0</t>
  </si>
  <si>
    <t>SANTACRUZ GUTIERREZ DEMECIO</t>
  </si>
  <si>
    <t>CAMELLON ALBARRAN PIEDRA CHINA</t>
  </si>
  <si>
    <t>SAGD510607HMNNTM06</t>
  </si>
  <si>
    <t>SAGD510607FS0</t>
  </si>
  <si>
    <t>SILVA ESCUADRA JANETH</t>
  </si>
  <si>
    <t>INTENDENTE JARDIN PURUNGUEO</t>
  </si>
  <si>
    <t>SIEJ870103MMNLSN04</t>
  </si>
  <si>
    <t>SIEJ870103NM3</t>
  </si>
  <si>
    <t xml:space="preserve">SOLACHE REYNOSO SARA </t>
  </si>
  <si>
    <t>SORS890918MMNLYR03</t>
  </si>
  <si>
    <t>SORS890918962</t>
  </si>
  <si>
    <t>TAVERA SALAZAR PEDRO</t>
  </si>
  <si>
    <t>TASP800829HMNVLD04</t>
  </si>
  <si>
    <t>TASP800829441</t>
  </si>
  <si>
    <t>ZAVALA GARCIA IMELDA</t>
  </si>
  <si>
    <t>INTENDENCIA ANDADOR ZAPOTE GRANDE</t>
  </si>
  <si>
    <t>ZAGI570225MMNVRM02</t>
  </si>
  <si>
    <t>ZAGI570225KU1</t>
  </si>
  <si>
    <t>GAONA ARROYO TRANCITO</t>
  </si>
  <si>
    <t>JEFE DE BOMBEROS TIQUICHEO</t>
  </si>
  <si>
    <t>GAAT690120HMNNRR01</t>
  </si>
  <si>
    <t>GAAT690120655</t>
  </si>
  <si>
    <t>BUSTOS PERALTA DEMETRIO</t>
  </si>
  <si>
    <t>AUXI.  DE JEFE DE BOMBEROS TIQUICHEO</t>
  </si>
  <si>
    <t>BUPD751221HGRSRM09</t>
  </si>
  <si>
    <t>BUPD751221RTA</t>
  </si>
  <si>
    <t>BOMBERO ZIRUCUARO</t>
  </si>
  <si>
    <t>BASY000106MMNRNZA0</t>
  </si>
  <si>
    <t>BASY000106CM3</t>
  </si>
  <si>
    <t>GARDUÑO RODRIGUEZ ANTONIO</t>
  </si>
  <si>
    <t>BOMBERO  PIEDRA CHINA</t>
  </si>
  <si>
    <t>GARA710613HMNRDN01</t>
  </si>
  <si>
    <t>GARA710613726</t>
  </si>
  <si>
    <t>GUSMAN AYALA TOMAS</t>
  </si>
  <si>
    <t>GUAT640516HMNSYM01</t>
  </si>
  <si>
    <t>GUAT6405169N2</t>
  </si>
  <si>
    <t>SALAZAR GAONA FIDELMAR</t>
  </si>
  <si>
    <t>BOMBERO ZAPOTE CHICO</t>
  </si>
  <si>
    <t>SAGF940305HMNLND07</t>
  </si>
  <si>
    <t>SAGF940305UL2</t>
  </si>
  <si>
    <t>SANCHEZ CASTILLO MARIO</t>
  </si>
  <si>
    <t>BOMBERO LAS ANONAS</t>
  </si>
  <si>
    <t>SACM590809HMNNSR07</t>
  </si>
  <si>
    <t xml:space="preserve">BOMBERO BELLA VISTA DEL SOL </t>
  </si>
  <si>
    <t>AUAH771122HMNGGM00</t>
  </si>
  <si>
    <t>AUAH7711223H4</t>
  </si>
  <si>
    <t>BUSTOS PERALTA NICOLAS</t>
  </si>
  <si>
    <t>BOMBERO DE LA ARBOLEDA TIQUICHEO</t>
  </si>
  <si>
    <t>BUPN800509HMNSRC05</t>
  </si>
  <si>
    <t>BUPN800509857</t>
  </si>
  <si>
    <t>JAIMES MEJIA ALFONSO</t>
  </si>
  <si>
    <t>BOMBERO DE NUEVO EJIDO TIQUICHEO</t>
  </si>
  <si>
    <t>JAMA930309HMNNJL00</t>
  </si>
  <si>
    <t>JAMA930309KC5</t>
  </si>
  <si>
    <t>MEZA AGUIRRE ALEJANDRO</t>
  </si>
  <si>
    <t>BOMBERO DE LA CRUZ TIQUICHEO</t>
  </si>
  <si>
    <t>MEAA950507HMNZGL02</t>
  </si>
  <si>
    <t>MEAA950507S99</t>
  </si>
  <si>
    <t xml:space="preserve">SERRATO CARLOS </t>
  </si>
  <si>
    <t xml:space="preserve">BOMBERO NUEVO ALBARRAN </t>
  </si>
  <si>
    <t>SEXC590926HMNRXR08</t>
  </si>
  <si>
    <t>SECA590926GN2</t>
  </si>
  <si>
    <t>VAZQUEZ LUVIANO MARIA EUGENIA</t>
  </si>
  <si>
    <t>VALE940708MMNZVG07</t>
  </si>
  <si>
    <t>VALE940708DP3</t>
  </si>
  <si>
    <t>CUEVAS ROSALES MARIO ALBERTO</t>
  </si>
  <si>
    <t>PLOMERO MUNICIPAL TIQUICHEO</t>
  </si>
  <si>
    <t>CURM850821HMSVSR01</t>
  </si>
  <si>
    <t>CURM850821EJA</t>
  </si>
  <si>
    <t>CHAVEZ BENITEZ LUIS ANGEL</t>
  </si>
  <si>
    <t>AUXILIAR DE PLOMERO TIQUICHEO</t>
  </si>
  <si>
    <t>CABL990824HMNHNS04</t>
  </si>
  <si>
    <t>CABL9908247Y4</t>
  </si>
  <si>
    <t>ELECTRICISTA EL LIMON</t>
  </si>
  <si>
    <t>MAMJ801015330</t>
  </si>
  <si>
    <t>AYUDANTE ELECTRICISTA EL LIMON</t>
  </si>
  <si>
    <t>CATG790604HMNMRL04</t>
  </si>
  <si>
    <t>CATG790604DQA</t>
  </si>
  <si>
    <t>TELIZ HERNANDEZ CESAR</t>
  </si>
  <si>
    <t>COORDINADOR DE LOS BASUREROS</t>
  </si>
  <si>
    <t>TEHC630418HMNLRS09</t>
  </si>
  <si>
    <t>TEHC630418Q98</t>
  </si>
  <si>
    <t xml:space="preserve">AGUILAR DOMINGUEZ ISAIAS </t>
  </si>
  <si>
    <t>RECOLECTOR DE BASURA COPANDARO</t>
  </si>
  <si>
    <t>AUDI740926HMNGMS09</t>
  </si>
  <si>
    <t>AUDI740926D5A</t>
  </si>
  <si>
    <t>BENITEZ REYES ALFREDO</t>
  </si>
  <si>
    <t>RECOLECTOR DE BASURA (EL LIMON)</t>
  </si>
  <si>
    <t>BERA020413HMNNYLA3</t>
  </si>
  <si>
    <t>BERA020413U18</t>
  </si>
  <si>
    <t>CARRANZA CHAVEZ MARIA CRISALIDA</t>
  </si>
  <si>
    <t>CHOFER BASURA CEIBAS DE TRUJILLO</t>
  </si>
  <si>
    <t>CACC810715MMNRHR05</t>
  </si>
  <si>
    <t>CACC8107154T1</t>
  </si>
  <si>
    <t xml:space="preserve">MORENO GALLEGOS MARIO </t>
  </si>
  <si>
    <t>MOGM970326HMNRLR03</t>
  </si>
  <si>
    <t>MOGM970326KW1</t>
  </si>
  <si>
    <t>PEREZ CASTRO FRANCISCO JAVIER</t>
  </si>
  <si>
    <t>CHOFER RECOLECTOR BASURA ZAPOTE C.</t>
  </si>
  <si>
    <t>PECF860601HMNRSR04</t>
  </si>
  <si>
    <t>PECF8606012S0</t>
  </si>
  <si>
    <t xml:space="preserve">REYNOSO REBOLLAR ANTONIO </t>
  </si>
  <si>
    <t>RECOLECTOR DE BASURA CEIBAS DE T.</t>
  </si>
  <si>
    <t>RERA920720HMNYBN05</t>
  </si>
  <si>
    <t>RERA920720LR2</t>
  </si>
  <si>
    <t xml:space="preserve">RIVERA TINOCO OMAR </t>
  </si>
  <si>
    <t>RECOLECTOR DE BASURA BUENA VISTA</t>
  </si>
  <si>
    <t>RITO931007HMNVNM06</t>
  </si>
  <si>
    <t>RITO931007FF0</t>
  </si>
  <si>
    <t>RUIZ ARROYO CELSO</t>
  </si>
  <si>
    <t>RECOLECTOR DE BASURA EL LIMON</t>
  </si>
  <si>
    <t>RUAC680802HMNZRL02</t>
  </si>
  <si>
    <t>RUAC6808023X4</t>
  </si>
  <si>
    <t>SORIA NAVARRETE OLIVERIO</t>
  </si>
  <si>
    <t>RECAUDADOR DE BASURA SAN MIGUEL C.</t>
  </si>
  <si>
    <t>SONO871206HMNRVL00</t>
  </si>
  <si>
    <t>SONO871206R22</t>
  </si>
  <si>
    <t>CHOFER RECOLECTOR BASURA MONTE GDE</t>
  </si>
  <si>
    <t>TACF621203HMNVSR04</t>
  </si>
  <si>
    <t>TACF621203TQ8</t>
  </si>
  <si>
    <t>TINOCO SALINAS ISMAEL</t>
  </si>
  <si>
    <t>TISI890509HMNNLS01</t>
  </si>
  <si>
    <t>TISI890509269</t>
  </si>
  <si>
    <t>VELAZQUEZ MENDOZA TOMAS</t>
  </si>
  <si>
    <t>CARRO DE BASURA TIQUICHEO</t>
  </si>
  <si>
    <t>VEMT771229HMNLNM09</t>
  </si>
  <si>
    <t>VEMT771229EV3</t>
  </si>
  <si>
    <t>VERA SOTO YUVIDALIA</t>
  </si>
  <si>
    <t>VESY010705MMNRTVA8</t>
  </si>
  <si>
    <t>VESY010705C56</t>
  </si>
  <si>
    <t>GARCIA ALVARADO ERIKA TRINIDAD</t>
  </si>
  <si>
    <t>DIRECTORA DEL DIF</t>
  </si>
  <si>
    <t>GAAE860630MMNRLR00</t>
  </si>
  <si>
    <t>GAAE860630G22</t>
  </si>
  <si>
    <t>CASTRO MADRIGAL ITZAMAR</t>
  </si>
  <si>
    <t>SECRETARIA DEL DIF</t>
  </si>
  <si>
    <t>CAMI900517MMNSDT03</t>
  </si>
  <si>
    <t>CAMI900517P71</t>
  </si>
  <si>
    <t>CHAVEZ DE LA TORRE MARIA DE LOURDES</t>
  </si>
  <si>
    <t>CATL820211MMNHRR01</t>
  </si>
  <si>
    <t>CATL8202116N1</t>
  </si>
  <si>
    <t>CHAVEZ JAIMES ROSALIA</t>
  </si>
  <si>
    <t xml:space="preserve">PROMOTORA DEL DIF </t>
  </si>
  <si>
    <t>CAJR910604MGRHMS03</t>
  </si>
  <si>
    <t>CAJR9106049L4</t>
  </si>
  <si>
    <t>GARCIA GUERRERO EMILIANO</t>
  </si>
  <si>
    <t>GAGE791206HMNRRM07</t>
  </si>
  <si>
    <t>GAGE791206K25</t>
  </si>
  <si>
    <t>GOMEZ GONZALEZ MA. GUADALUPE</t>
  </si>
  <si>
    <t>COORDINADORA DEL DIF</t>
  </si>
  <si>
    <t>GOGG700208MMNMND00</t>
  </si>
  <si>
    <t>GOGG700208PK9</t>
  </si>
  <si>
    <t>JAIMES MEJIA ESVELIA</t>
  </si>
  <si>
    <t>PROMOTORA DEL DIF</t>
  </si>
  <si>
    <t>JAME850818MMNMJS08</t>
  </si>
  <si>
    <t>JAME850818J84</t>
  </si>
  <si>
    <t>MACEDO HERNANDEZ MAGDALENA</t>
  </si>
  <si>
    <t>AYUDANTE DEL DIF</t>
  </si>
  <si>
    <t>MAHM520602GG3</t>
  </si>
  <si>
    <t>MENDEZ HERNANDEZ DARWIN</t>
  </si>
  <si>
    <t>MENSAJERO DEL DIF</t>
  </si>
  <si>
    <t>MEHD051003HMNNRRA6</t>
  </si>
  <si>
    <t>MEHD051003GIA</t>
  </si>
  <si>
    <t>SOSA GAONA IGNACIA ALEJANDRA</t>
  </si>
  <si>
    <t>PSICOLOGO DEL DIF</t>
  </si>
  <si>
    <t>SOGI871027MMNSNG06</t>
  </si>
  <si>
    <t>SOGI871027C60</t>
  </si>
  <si>
    <t>SOSA GAONA PAOLA</t>
  </si>
  <si>
    <t xml:space="preserve">SECRETARIA DE URL </t>
  </si>
  <si>
    <t>SOGP900907MMNSNL01</t>
  </si>
  <si>
    <t>SOGP900907TP1</t>
  </si>
  <si>
    <t>TEJEDA ROMERO ANEL</t>
  </si>
  <si>
    <t>ENLACE DEL DIF ZAPOTE GRANDE</t>
  </si>
  <si>
    <t>TERA050715MMNJMNA7</t>
  </si>
  <si>
    <t>TERA050715LB8</t>
  </si>
  <si>
    <t>URBINA ZAVALA AURELIA</t>
  </si>
  <si>
    <t>UIZA870626MMNRVR07</t>
  </si>
  <si>
    <t>VAZQUEZ ESQUIVEL ABRAHAM</t>
  </si>
  <si>
    <t>CHOFER DIF</t>
  </si>
  <si>
    <t>VAEA991109HMNZSB06</t>
  </si>
  <si>
    <t>VAEA991109PC6</t>
  </si>
  <si>
    <t>VILLEGAS HERNANDEZ GAUDENCIA</t>
  </si>
  <si>
    <t>VIHG720211MGRLRD09</t>
  </si>
  <si>
    <t>VIHG720211CC5</t>
  </si>
  <si>
    <t>VILLEGAS VILLANUEVA TEODULFA</t>
  </si>
  <si>
    <t>VIVT751219MMNLLD02</t>
  </si>
  <si>
    <t>VIVT7512198E8</t>
  </si>
  <si>
    <t>ALVARADO REYNOZO MIGUEL ANGEL</t>
  </si>
  <si>
    <t xml:space="preserve">TITULAR DE DESARROLLO RURAL </t>
  </si>
  <si>
    <t>ALONSO GONZALEZ ISRAEL</t>
  </si>
  <si>
    <t>DENOVA CHAVEZ JOSE</t>
  </si>
  <si>
    <t>ENLACE HUAHUASCO</t>
  </si>
  <si>
    <t xml:space="preserve">MORALES ALCARAZ MARTIN </t>
  </si>
  <si>
    <t>ENLACE AGROPECUARIO SIETE CARRERAS</t>
  </si>
  <si>
    <t>PEREZ NEGRON SOLORZANO IGNACIO</t>
  </si>
  <si>
    <t>RAMIREZ MARTINEZ ERIKA</t>
  </si>
  <si>
    <t>SECRETARIA</t>
  </si>
  <si>
    <t>REYNOSO JAIMES ABIGAIL</t>
  </si>
  <si>
    <t>REYNOSO JARAMILLO HECTOR</t>
  </si>
  <si>
    <t>ENLACE DE DESARROLLO RURAL TERRERO</t>
  </si>
  <si>
    <t>RIVERA ESPINO IGNACIO</t>
  </si>
  <si>
    <t xml:space="preserve">ENLACE LIMON DE LOS NEGROS </t>
  </si>
  <si>
    <t>RIVERA MENDOZA NORMA</t>
  </si>
  <si>
    <t>ENLACE LIMON DE LOS NEGROS</t>
  </si>
  <si>
    <t xml:space="preserve">ROMERO PEREZ MIGUEL </t>
  </si>
  <si>
    <t>SOTOMAYOR MONRROY IGNACIO</t>
  </si>
  <si>
    <t>TINOCO PEREZNEGRON MOISES</t>
  </si>
  <si>
    <t>ENLACE AGROPECUARIO CUARANGUEO</t>
  </si>
  <si>
    <t>TINOCO PEREZNEGRON RAMON</t>
  </si>
  <si>
    <t>ENLACE AGROPECUARIO SAN MIGUEL CAN.</t>
  </si>
  <si>
    <t>WENCES JAIMES MARTIN</t>
  </si>
  <si>
    <t>ENLACE AGROPECUARIO HUAHUASCO</t>
  </si>
  <si>
    <t>GAONA ABEL</t>
  </si>
  <si>
    <t>GAXA970228HNENXB02</t>
  </si>
  <si>
    <t>GAAB9702281A8</t>
  </si>
  <si>
    <t>GARDUÑO SERRANO ROGELIO MAXIMILIANO</t>
  </si>
  <si>
    <t>AUXILIAR DE ACUICULTURA</t>
  </si>
  <si>
    <t>GASR971230HMNRRG09</t>
  </si>
  <si>
    <t>GASR971230GC7</t>
  </si>
  <si>
    <t>RENTERIA CORTES ISAAC</t>
  </si>
  <si>
    <t>RECI010518HMNNRSA4</t>
  </si>
  <si>
    <t>RECI010518MB5</t>
  </si>
  <si>
    <t>CHAVEZ  HERNANDEZ EDGAR</t>
  </si>
  <si>
    <t xml:space="preserve">TITULAR DEL BIENESTAR </t>
  </si>
  <si>
    <t>CAHE810901HMNHRD05</t>
  </si>
  <si>
    <t>CAHE810901P57</t>
  </si>
  <si>
    <t xml:space="preserve">PEREZ VILLA MA. GUADALUPE </t>
  </si>
  <si>
    <t>PEVG821212MMNRLD01</t>
  </si>
  <si>
    <t>PEVG821212NC1</t>
  </si>
  <si>
    <t xml:space="preserve">REYES AVILES OMAR </t>
  </si>
  <si>
    <t>ENLACE SEDESOL SAN MIGUEL CANARIO</t>
  </si>
  <si>
    <t>REAO830419HMNYVM00</t>
  </si>
  <si>
    <t>REAO8304191L2</t>
  </si>
  <si>
    <t xml:space="preserve">REYES PEREZ NEGRON JASON JONATHAN </t>
  </si>
  <si>
    <t>ASISTENTE DE DESARROLLO SOCIAL</t>
  </si>
  <si>
    <t>REPJ920811HMNYRS06</t>
  </si>
  <si>
    <t>REPJ920811MTA</t>
  </si>
  <si>
    <t>RIVERA ESPINO BERTANO</t>
  </si>
  <si>
    <t>RIEB861017HMNVSR08</t>
  </si>
  <si>
    <t>RIEB8610177U2</t>
  </si>
  <si>
    <t>SIERRA BERRUN MARILEISI</t>
  </si>
  <si>
    <t>SIBM020630MMNRRRA0</t>
  </si>
  <si>
    <t>SIBM020630L54</t>
  </si>
  <si>
    <t>SOSA CUADROS ERIKA</t>
  </si>
  <si>
    <t>SOCE890113MMNSDR05</t>
  </si>
  <si>
    <t>SOCE890113R42</t>
  </si>
  <si>
    <t>ULLOA CHAVEZ ORVELIN</t>
  </si>
  <si>
    <t>AUXILIAR OPERATIVO DEL BIENESTAR</t>
  </si>
  <si>
    <t>UOCO860111HMNLHR05</t>
  </si>
  <si>
    <t>UOCO860111LA6</t>
  </si>
  <si>
    <t>VILLA GOMEZ ARREOLA JOSE</t>
  </si>
  <si>
    <t>ENLACE SAN MIGUEL CANARIO</t>
  </si>
  <si>
    <t>VIAJ770911HMNLRS04</t>
  </si>
  <si>
    <t>VIAJ7709112Z7</t>
  </si>
  <si>
    <t>VILLEGAS GUERRA J.JESUS</t>
  </si>
  <si>
    <t>SUBDIRECTOR DEL BIENESTAR</t>
  </si>
  <si>
    <t>VIGJ650912HMNLRS09</t>
  </si>
  <si>
    <t>ESPINO ARREZ MARIA DEL CARMEN</t>
  </si>
  <si>
    <t xml:space="preserve">DIRECTORA SECRETARIA DE LA MUJER </t>
  </si>
  <si>
    <t>EIAC800916MMNSRR08</t>
  </si>
  <si>
    <t>EIAC800916SH9</t>
  </si>
  <si>
    <t>AGUILAR PEREZ NEGRON ELIDEY</t>
  </si>
  <si>
    <t xml:space="preserve">SECRETARIA DE LA SECRETARÍA DE LA MUJER </t>
  </si>
  <si>
    <t>AUPE861206MMNGRL06</t>
  </si>
  <si>
    <t>AUPE861206E43</t>
  </si>
  <si>
    <t>CARDOZO SERRATO MA ELENA</t>
  </si>
  <si>
    <t>CASE670423MVZRRL03</t>
  </si>
  <si>
    <t>CASE670423RM4</t>
  </si>
  <si>
    <t>DELGADO LOEZA ALONDRA PRISCILA</t>
  </si>
  <si>
    <t>DELA020427MMNLZLA9</t>
  </si>
  <si>
    <t>DELA020427PY8</t>
  </si>
  <si>
    <t>MACIEL CORTES ANGELICA</t>
  </si>
  <si>
    <t>ENCARGADA DE MANUALIDADES</t>
  </si>
  <si>
    <t>MACA910711MMNCRN08</t>
  </si>
  <si>
    <t>MACA9107114IA</t>
  </si>
  <si>
    <t>PEREZ GOMEZ MAYRA VANESSA</t>
  </si>
  <si>
    <t>TITULAR INSTITUTO DE LA JUVENTUD</t>
  </si>
  <si>
    <t>PEGM990418MMNRMY08</t>
  </si>
  <si>
    <t>PEGM990418HZ4</t>
  </si>
  <si>
    <t xml:space="preserve">AUXILIAR INSTITUTO DE LA JUVENTUD </t>
  </si>
  <si>
    <t>AIHJ021020HMNVRRA5</t>
  </si>
  <si>
    <t>AIHJ021020JCA</t>
  </si>
  <si>
    <t>BEIZA GARCIA GABRIELA</t>
  </si>
  <si>
    <t>BEGG950503MMNZRB02</t>
  </si>
  <si>
    <t>BEGG9505036C6</t>
  </si>
  <si>
    <t>DELGADO FLORES VERENICE</t>
  </si>
  <si>
    <t>DEFV000618MMNLLRA9</t>
  </si>
  <si>
    <t>DEFV000618LI7</t>
  </si>
  <si>
    <t>GORJ590413HMNNDS04</t>
  </si>
  <si>
    <t>GORJ5904138V2</t>
  </si>
  <si>
    <t>GUTIERREZ CHAVEZ JONATHAN</t>
  </si>
  <si>
    <t>GUCJ031122HMNTHNA3</t>
  </si>
  <si>
    <t>GUCJ031122P34</t>
  </si>
  <si>
    <t>PERALTA SIERRA MARICRUZ</t>
  </si>
  <si>
    <t>COORD. CASA DE LA CULTURA TIQUICHEO</t>
  </si>
  <si>
    <t>PESM881101MMNRRR08</t>
  </si>
  <si>
    <t>PESM881101GM8</t>
  </si>
  <si>
    <t>RANGEL SANDOVAL ERICK</t>
  </si>
  <si>
    <t>RASE000712HMNNNRA8</t>
  </si>
  <si>
    <t>RASE0007122Y4</t>
  </si>
  <si>
    <t>SIERRA JAIMES ARACELI</t>
  </si>
  <si>
    <t>MANUALIDADES TIQUICHEO</t>
  </si>
  <si>
    <t>SIJA670212MMNRMR03</t>
  </si>
  <si>
    <t>SIJA6702124K0</t>
  </si>
  <si>
    <t>FIGUEROA NUÑEZ BLANCA AZUCENA</t>
  </si>
  <si>
    <t xml:space="preserve">COORDINADORA DE DEPORTES </t>
  </si>
  <si>
    <t>FINB861213MMNGXL03</t>
  </si>
  <si>
    <t>FINB861213MF8</t>
  </si>
  <si>
    <t xml:space="preserve">ALCARAZ VARGAS EDILBERTO </t>
  </si>
  <si>
    <t>INTENDENTE SECUNDARIA SIETE CARRERAS</t>
  </si>
  <si>
    <t>AAVE850224HMNLRD09</t>
  </si>
  <si>
    <t>AAVE850224L37</t>
  </si>
  <si>
    <t xml:space="preserve">CRUZ CARRANZA JENNIFER </t>
  </si>
  <si>
    <t>ENLACE DE DEPORTES MUJERES</t>
  </si>
  <si>
    <t>CUCJ990317MMNRRN02</t>
  </si>
  <si>
    <t>CUCJ990317D74</t>
  </si>
  <si>
    <t>MORENO PADILLA MARBELLA</t>
  </si>
  <si>
    <t>INSTRUCTORA DEL GIMNACIO</t>
  </si>
  <si>
    <t>MOPM870725MMNRDR04</t>
  </si>
  <si>
    <t>MOPM870725BJ1</t>
  </si>
  <si>
    <t>REYES SALINAS VALENTIN</t>
  </si>
  <si>
    <t>ENLACE DEPORTE SAN MIGUEL CANARIO</t>
  </si>
  <si>
    <t>RESV900214HMNYLL00</t>
  </si>
  <si>
    <t>RESV900214IDA</t>
  </si>
  <si>
    <t>SANTIVAÑEZ GOMEZ HECTOR SAID</t>
  </si>
  <si>
    <t>AUXILIAR DE DEPORTES</t>
  </si>
  <si>
    <t>SAGH961107HMNNMC00</t>
  </si>
  <si>
    <t>SAGH961107NJ2</t>
  </si>
  <si>
    <t>SERENO GAMIÑO SERGIO</t>
  </si>
  <si>
    <t>ENLACE DEPORTES ZIRUCUARO</t>
  </si>
  <si>
    <t>SEGS780103HMNRMR09</t>
  </si>
  <si>
    <t>SEGS780103I86</t>
  </si>
  <si>
    <t xml:space="preserve">SOTO SIERRA ROSALINDA </t>
  </si>
  <si>
    <t xml:space="preserve">ENLACE DEPORTES FEMENIL </t>
  </si>
  <si>
    <t>SOSR910628MMNTRS05</t>
  </si>
  <si>
    <t>SOSR910628NV8</t>
  </si>
  <si>
    <t>SANTIVAÑEZ SERRANO CIELO</t>
  </si>
  <si>
    <t>SASC991202MMNNRL01</t>
  </si>
  <si>
    <t>SASC9912025T8</t>
  </si>
  <si>
    <t>NUÑEZ GARCIA ENEDINA</t>
  </si>
  <si>
    <t>NUGE930613MMNXRN06</t>
  </si>
  <si>
    <t>NUGE9306137Q1</t>
  </si>
  <si>
    <t>BAÑUELOS SIERRA EZEQUIEL</t>
  </si>
  <si>
    <t>BASE880504C65</t>
  </si>
  <si>
    <t>BARAJAS VILLA ISIDRO NOEL</t>
  </si>
  <si>
    <t>ENLACE DEPORTE EL MANGUITO</t>
  </si>
  <si>
    <t>BAVI920515HMNRLS09</t>
  </si>
  <si>
    <t>BAVI920515L61</t>
  </si>
  <si>
    <t>BENITEZ JAIMES DONACIANO</t>
  </si>
  <si>
    <t xml:space="preserve">INTENDENTE SECUNDARIA TIQUICHEO </t>
  </si>
  <si>
    <t>BEJD730624HMNNMN06</t>
  </si>
  <si>
    <t>BEJD730624P46</t>
  </si>
  <si>
    <t>BENITEZ MORENO SANDRA</t>
  </si>
  <si>
    <t>BEMS020904N70</t>
  </si>
  <si>
    <t>BENITEZ REYNOSO VENERANDA</t>
  </si>
  <si>
    <t>BERV911114MMNNYN06</t>
  </si>
  <si>
    <t>BERV911114SJ1</t>
  </si>
  <si>
    <t xml:space="preserve">BERRUM REYNOSO NELIDA </t>
  </si>
  <si>
    <t>DESS770410MMNLRN02</t>
  </si>
  <si>
    <t>BERN770911KY5</t>
  </si>
  <si>
    <t xml:space="preserve">BURRUZQUETA ROLDAN ANAI </t>
  </si>
  <si>
    <t>BURA931221MMNRLN08</t>
  </si>
  <si>
    <t>BURA931221J47</t>
  </si>
  <si>
    <t xml:space="preserve">BUSTOS BENITEZ HILARIA </t>
  </si>
  <si>
    <t>INTENDENTE PREESCOLAR ARROYO DE LAS VACAS</t>
  </si>
  <si>
    <t>PEAB970218MMNRGR02</t>
  </si>
  <si>
    <t>PEAB970218NX7</t>
  </si>
  <si>
    <t>CABALLERO RAMIREZ DOMINGA</t>
  </si>
  <si>
    <t>INTENDENTE PREESCOLAR LA CEIBITA</t>
  </si>
  <si>
    <t>CARD900804MMNBMM04</t>
  </si>
  <si>
    <t>CARD9008049Q4</t>
  </si>
  <si>
    <t>CASTILLO CAMPUZANO KARINA</t>
  </si>
  <si>
    <t>CACK931130MMNSMR09</t>
  </si>
  <si>
    <t>CACK931130UU6</t>
  </si>
  <si>
    <t xml:space="preserve">CERON MORALES ANGELICA </t>
  </si>
  <si>
    <t>INTENDENTE TELESECUNDARIA CEIBAS DE T.</t>
  </si>
  <si>
    <t>CEMA991011MMNRRN01</t>
  </si>
  <si>
    <t>CEMA991011BZ6</t>
  </si>
  <si>
    <t>CORL911228MMNRDN02</t>
  </si>
  <si>
    <t xml:space="preserve">CORTES SILVA PATRICIA </t>
  </si>
  <si>
    <t>INTENDENTE TELESECUNDARIA RIVA PALACIO</t>
  </si>
  <si>
    <t>COSP900614MMNRLT05</t>
  </si>
  <si>
    <t>COSP900614JU6</t>
  </si>
  <si>
    <t xml:space="preserve">DELGADO GUTIERREZ NORMA LETICIA </t>
  </si>
  <si>
    <t>DEGN741019JA5</t>
  </si>
  <si>
    <t>DELGADO SERRATO MA. SANTOS</t>
  </si>
  <si>
    <t>INTENDENTE PREESCOLAR PURUNGUEO</t>
  </si>
  <si>
    <t>DESS770410EK1</t>
  </si>
  <si>
    <t>DIAS VILLA MARIA DEL CARMEN</t>
  </si>
  <si>
    <t>INTENDENTE PRIMARIA USHIEL</t>
  </si>
  <si>
    <t xml:space="preserve">ESCUADRA GOMEZ YANETH </t>
  </si>
  <si>
    <t>INTENDENTE PRIMARIA PURUNGUEO</t>
  </si>
  <si>
    <t>EUGY891103MMNSMN01</t>
  </si>
  <si>
    <t>EUGY891103GV3</t>
  </si>
  <si>
    <t xml:space="preserve">FLORES GARCIA BERTHA </t>
  </si>
  <si>
    <t>FOGB770606MMNLRR06</t>
  </si>
  <si>
    <t>FOGB770606AW0</t>
  </si>
  <si>
    <t xml:space="preserve">FLORES VENCES ELVIA </t>
  </si>
  <si>
    <t>INTENDENTE PREESCOLAR EL TIMBRE</t>
  </si>
  <si>
    <t>FOVE8005213MA</t>
  </si>
  <si>
    <t xml:space="preserve">GARCIA BENITEZ DIANAISELA </t>
  </si>
  <si>
    <t>INTENDENTE PREESCOLAR CEIBAS DE T.</t>
  </si>
  <si>
    <t>GABD910703MMNRNN09</t>
  </si>
  <si>
    <t>GABD910703SM5</t>
  </si>
  <si>
    <t xml:space="preserve">GARCIA CARRANZA MARTHA LAURA </t>
  </si>
  <si>
    <t>INTENDENTE PRIMARIA CEIBAS DE TRUJILLO</t>
  </si>
  <si>
    <t>GACM001018MMNRRRB0</t>
  </si>
  <si>
    <t>GACM001018D82</t>
  </si>
  <si>
    <t>GARCIA PEREZ ABIGAIL</t>
  </si>
  <si>
    <t>INTENDENTE PRIMARIA RODEO</t>
  </si>
  <si>
    <t>GAPA910716MMNRRB03</t>
  </si>
  <si>
    <t>GAPA9107168V6</t>
  </si>
  <si>
    <t>INTENDENTE TELEBACHILLERATO PURUNGUEO</t>
  </si>
  <si>
    <t>GOMEZ VILLEGAS LITZI SHAKIRA</t>
  </si>
  <si>
    <t>GOVL980602MMNMLT04</t>
  </si>
  <si>
    <t>GOVL980602B30</t>
  </si>
  <si>
    <t xml:space="preserve">GONZALEZ PEREZ NEGRON DAISY JUVANNI </t>
  </si>
  <si>
    <t>INTENDENTE PREESCOLAR ZIRUCUARO</t>
  </si>
  <si>
    <t>GOPD911230MMNNRS01</t>
  </si>
  <si>
    <t>GOPD911230UB4</t>
  </si>
  <si>
    <t xml:space="preserve">GONZALEZ SOTO TIBURCIO </t>
  </si>
  <si>
    <t>MAESTRO MUNICIPAL CEIBAS DE TRUJILLO</t>
  </si>
  <si>
    <t>GOST580602HMNNTB09</t>
  </si>
  <si>
    <t>GOST580602DB1</t>
  </si>
  <si>
    <t>GURRUSQUETA ROLDAN MARIA DEL CARMEN</t>
  </si>
  <si>
    <t>GURC040616MMNRLRA9</t>
  </si>
  <si>
    <t>GURC0406165X0</t>
  </si>
  <si>
    <t xml:space="preserve">HERNANDEZ JAIMES EDITH </t>
  </si>
  <si>
    <t>HEJE931112M27</t>
  </si>
  <si>
    <t>HERNANDEZ MARTINEZ BENITO</t>
  </si>
  <si>
    <t>HEMB690321HMNRRN07</t>
  </si>
  <si>
    <t>HERNANDEZ SERRATO MAYRA</t>
  </si>
  <si>
    <t>INTENDENTE PREESCOLAR ZAPOTE CHICO</t>
  </si>
  <si>
    <t>HESM910925C74</t>
  </si>
  <si>
    <t>HERNANDEZ SOTO  DANIEL</t>
  </si>
  <si>
    <t>HESD920822HMNRTN02</t>
  </si>
  <si>
    <t>HESD920822GA9</t>
  </si>
  <si>
    <t xml:space="preserve">HIDALGO RODRIGUEZ ELSA </t>
  </si>
  <si>
    <t>HIRE880301MMNDDL04</t>
  </si>
  <si>
    <t xml:space="preserve">HUERTA BENITEZ ITZEL </t>
  </si>
  <si>
    <t>INTENDENCIA BACHILLERES ZAPOTE CHICO</t>
  </si>
  <si>
    <t>HUBI981025MMNRNT04</t>
  </si>
  <si>
    <t>HUBI981025AW5</t>
  </si>
  <si>
    <t>LOPEZ SALAZAR DOMITILA CARINA</t>
  </si>
  <si>
    <t>LOSD820920MMNPLM03</t>
  </si>
  <si>
    <t>LOSD820920RZ1</t>
  </si>
  <si>
    <t>LUNA ORTIZ TERESA DE JESUS</t>
  </si>
  <si>
    <t>LUOT990526MMNNRR04</t>
  </si>
  <si>
    <t>LUOT990526829</t>
  </si>
  <si>
    <t xml:space="preserve">LUNA RAMIREZ JUANITA </t>
  </si>
  <si>
    <t>INTENDENTE PRIMARIA CUITACES</t>
  </si>
  <si>
    <t>LURJ860505MMNNMN02</t>
  </si>
  <si>
    <t xml:space="preserve">LUVIANO GALLEGOS NELSON BLADIMIR </t>
  </si>
  <si>
    <t>INTENDENTE BACHILLERES SAN MIGUEL C.</t>
  </si>
  <si>
    <t>LUGN790802HMNVLL08</t>
  </si>
  <si>
    <t>LUGN790802257</t>
  </si>
  <si>
    <t>MACEDO MARTINEZ DAVID</t>
  </si>
  <si>
    <t>MAESTRO PRIMARIA TIQUICHEO</t>
  </si>
  <si>
    <t>MAMD780712HMNCRV04</t>
  </si>
  <si>
    <t>MAMD780712A43</t>
  </si>
  <si>
    <t>MACEDO MARTINEZ LAURA</t>
  </si>
  <si>
    <t>MAML881121MMNCRR05</t>
  </si>
  <si>
    <t>MAML881121BF5</t>
  </si>
  <si>
    <t>MEGF960613MMNDRR09</t>
  </si>
  <si>
    <t>MEGF9606134J0</t>
  </si>
  <si>
    <t xml:space="preserve">MENDIOLA ABURTO JOSE </t>
  </si>
  <si>
    <t>INTENDENTE SECUNDARIA SAN MIGUEL C.</t>
  </si>
  <si>
    <t>MEAJ901011HMNNBS00</t>
  </si>
  <si>
    <t>MEAJ9010113L0</t>
  </si>
  <si>
    <t>MORALES LOPEZ ANGY JUNOHELY</t>
  </si>
  <si>
    <t>INTENDENTE CECITEM EL LIMON</t>
  </si>
  <si>
    <t>MOLA900905NMNRPN02</t>
  </si>
  <si>
    <t>MOLA900905LB9</t>
  </si>
  <si>
    <t>MORALES SALAZAR MARIBELLA</t>
  </si>
  <si>
    <t>INTENDENTE PRIM. ARROYO DE LAS VACAS</t>
  </si>
  <si>
    <t>MOSM880430MMNRLR09</t>
  </si>
  <si>
    <t>MOSM880430GF8</t>
  </si>
  <si>
    <t>NAVARRO VAZQUEZ HEDI</t>
  </si>
  <si>
    <t>NAVH800808MMNVZD06</t>
  </si>
  <si>
    <t>NAVH800808791</t>
  </si>
  <si>
    <t>OLIVARES JAIMES DEISY</t>
  </si>
  <si>
    <t>INTENDENTE SECUNDARIA EL RODEO</t>
  </si>
  <si>
    <t>OIJD981008MMNLMS03</t>
  </si>
  <si>
    <t>OIJD981008LQ7</t>
  </si>
  <si>
    <t>OLIVARES SAUCEDO LETICIA</t>
  </si>
  <si>
    <t>INTENDENTE PRIMARIA TIMBRE</t>
  </si>
  <si>
    <t>OISL931228MMNLCT03</t>
  </si>
  <si>
    <t>OISL931228JK9</t>
  </si>
  <si>
    <t xml:space="preserve">PEÑA GARCIA YANETH </t>
  </si>
  <si>
    <t>MAESTRA TELESECUNDARIA CEIBAS DE T.</t>
  </si>
  <si>
    <t>PEGY950509MMNXRN07</t>
  </si>
  <si>
    <t>PEGY950509IP6</t>
  </si>
  <si>
    <t xml:space="preserve">PEÑALOZA POMPA MA. CARMEN </t>
  </si>
  <si>
    <t>PEPC740902MMNXMR01</t>
  </si>
  <si>
    <t>PEPC740902ML0</t>
  </si>
  <si>
    <t xml:space="preserve">PEREZ AVILES MERCEDALIA </t>
  </si>
  <si>
    <t>INTENDENTE PRIMARIA LAS ANONAS</t>
  </si>
  <si>
    <t>PEAM961125MMNRVR02</t>
  </si>
  <si>
    <t>PEAM961125P2A</t>
  </si>
  <si>
    <t xml:space="preserve">PEREZ NEGRON AGUIRRE BRENDA ARISMEL </t>
  </si>
  <si>
    <t xml:space="preserve">PONCE VENCES ADELA </t>
  </si>
  <si>
    <t>INTENDENCIA PREESCOLAR HUAHUASCO</t>
  </si>
  <si>
    <t>POVA881114MMNNND06</t>
  </si>
  <si>
    <t>POVA881114A16</t>
  </si>
  <si>
    <t xml:space="preserve">PULIDO CAMPOS IGNACIA </t>
  </si>
  <si>
    <t>INTENDENTE PRIMARIA CUARANGUEO</t>
  </si>
  <si>
    <t>PUCI720730MMNLMG03</t>
  </si>
  <si>
    <t>PUCI720730CC3</t>
  </si>
  <si>
    <t xml:space="preserve">QUEZADA MARTINEZ XIOMARELI </t>
  </si>
  <si>
    <t>INTENDENTE PRIMARIA ZAPOTE CHICO</t>
  </si>
  <si>
    <t>QUMX951013BW2</t>
  </si>
  <si>
    <t xml:space="preserve">REYES MAYA GREGORIO </t>
  </si>
  <si>
    <t>INTENDENTE PRIMARIA SAN MIGUEL CANARIO</t>
  </si>
  <si>
    <t>REMG580312HMNYYR04</t>
  </si>
  <si>
    <t>REMG580312195</t>
  </si>
  <si>
    <t>RIOS HERNANDEZ HILARIA</t>
  </si>
  <si>
    <t>MAESTRA PRIMARIA ZAPOTE CHICO</t>
  </si>
  <si>
    <t>RIHH980228MMNSRL01</t>
  </si>
  <si>
    <t>RIHH980228C72</t>
  </si>
  <si>
    <t>RODRIGUEZ GARCIA KARLA VIVIANA</t>
  </si>
  <si>
    <t>ROGK050806MMNDRRA9</t>
  </si>
  <si>
    <t>ROGK050806FL4</t>
  </si>
  <si>
    <t xml:space="preserve">RUIZ GAMA IRMA </t>
  </si>
  <si>
    <t>RUGI811104MMNZMR09</t>
  </si>
  <si>
    <t>RUGI811104QV7</t>
  </si>
  <si>
    <t>INTENDENTE ZAPOTE CHICO</t>
  </si>
  <si>
    <t>SAGE920811HMNLNL05</t>
  </si>
  <si>
    <t>SAGE920811273</t>
  </si>
  <si>
    <t>SALAZAR RAMIREZ MARIO</t>
  </si>
  <si>
    <t>AUXILIAR DE INTENDENTES EL RODEO</t>
  </si>
  <si>
    <t>SARM760524HMNLMR08</t>
  </si>
  <si>
    <t>SARM760524RS8</t>
  </si>
  <si>
    <t xml:space="preserve">SANCHEZ ARREOLA MAYDEN </t>
  </si>
  <si>
    <t>SAAM980220MMNNRY06</t>
  </si>
  <si>
    <t>SAAM980220HM0</t>
  </si>
  <si>
    <t>SANTACRUZ GOMEZ JULIAN</t>
  </si>
  <si>
    <t>SAGJ970109HMNNNML04</t>
  </si>
  <si>
    <t>SAGJ970109SD0</t>
  </si>
  <si>
    <t xml:space="preserve">SAUCEDO SALINAS MA. IRENE </t>
  </si>
  <si>
    <t xml:space="preserve">SESMAS GARFIAS REINA </t>
  </si>
  <si>
    <t>SEGR780507MMNSRN00</t>
  </si>
  <si>
    <t>SEGR780507Q76</t>
  </si>
  <si>
    <t xml:space="preserve">SIERRA SANTACRUZ MA. JESUS </t>
  </si>
  <si>
    <t>INTENDENTE PREESCOLAR EL RODEO</t>
  </si>
  <si>
    <t>SISJ600130MMNRNS01</t>
  </si>
  <si>
    <t>SISJ600130212</t>
  </si>
  <si>
    <t>TAVERA SALAZAR SILVIA</t>
  </si>
  <si>
    <t>TASS810710MMNVLL04</t>
  </si>
  <si>
    <t>TASS8107103N8</t>
  </si>
  <si>
    <t>MAESTRA MUNICIPAL PURUNGUEO</t>
  </si>
  <si>
    <t>TOGN050901MMNRMYA0</t>
  </si>
  <si>
    <t>TOGN0509015P4</t>
  </si>
  <si>
    <t xml:space="preserve">VAZQUEZ DURAN YESSICA </t>
  </si>
  <si>
    <t>MAESTRA MUNICIPAL PREESC. CEIBAS DE T.</t>
  </si>
  <si>
    <t>VADY060506MMNZRSA7</t>
  </si>
  <si>
    <t>VADY0605065S6</t>
  </si>
  <si>
    <t xml:space="preserve">VILLA CORTES MARGARITA </t>
  </si>
  <si>
    <t>INTENDENTE PRIMARIA SIETE CARRERAS</t>
  </si>
  <si>
    <t>VICM631230MMNLRR00</t>
  </si>
  <si>
    <t>VICM631230RY4</t>
  </si>
  <si>
    <t>VILLA CORTEZ FRANCISCO</t>
  </si>
  <si>
    <t>INTENDENTE CECYTEM SIETE CARRERAS</t>
  </si>
  <si>
    <t>VICF640312HMNLRR05</t>
  </si>
  <si>
    <t>VICF6403124K6</t>
  </si>
  <si>
    <t xml:space="preserve">VILLA GUTIERREZ VICENTA </t>
  </si>
  <si>
    <t>INTENDENTE PREESCOLAR SAN MIGUEL C.</t>
  </si>
  <si>
    <t>VIGV561013MMNLTC06</t>
  </si>
  <si>
    <t>VIGV561013HJ8</t>
  </si>
  <si>
    <t>VILLEGAS SOTO MARILY</t>
  </si>
  <si>
    <t>INTENDENTE TURNO VESPERTINO TIQUICHEO</t>
  </si>
  <si>
    <t>VISM821024MMNLTR01</t>
  </si>
  <si>
    <t>VISM821024CG4</t>
  </si>
  <si>
    <t>ZAVALA CAMPOS J.ISABEL</t>
  </si>
  <si>
    <t>INTENDENTE SECUNDARIA CUARANGUEO</t>
  </si>
  <si>
    <t>ZACI681119HMNVMS05</t>
  </si>
  <si>
    <t>ZACI681119NV6</t>
  </si>
  <si>
    <t>ULLOA RUIZ MARIA DE LOURDES</t>
  </si>
  <si>
    <t>UORL920211MMNLZR00</t>
  </si>
  <si>
    <t>UORL920211KN7</t>
  </si>
  <si>
    <t>PALACIOS JAIMES JUAN GERARDO</t>
  </si>
  <si>
    <t>TITULAR DE ECOLOGIA</t>
  </si>
  <si>
    <t>PAJJ851019HMNLMN03</t>
  </si>
  <si>
    <t>PAJJ851019SR6</t>
  </si>
  <si>
    <t>AGUIRRE SOLORZANO CHRISTIAN OSWALDO</t>
  </si>
  <si>
    <t xml:space="preserve">BIOLOGO DE ECOLOGIA Y MEDIO AMBIENTE </t>
  </si>
  <si>
    <t>AUSC961022HMNGLH02</t>
  </si>
  <si>
    <t>AUSC9610221Z7</t>
  </si>
  <si>
    <t>MORENO PADILLA BLANCA YAMILETH</t>
  </si>
  <si>
    <t>SECRETARIA DE ECOLOGIA</t>
  </si>
  <si>
    <t>MOPB030606MMNRDLA6</t>
  </si>
  <si>
    <t>MOPB030606BD8</t>
  </si>
  <si>
    <t>MUNICIPIO:092</t>
  </si>
  <si>
    <t>UR: 01 PRESIDENCIA</t>
  </si>
  <si>
    <t>TOTALES</t>
  </si>
  <si>
    <t>TOTAL ANUAL UR 01 PRESIDENCIA</t>
  </si>
  <si>
    <t>UR: 02 SINDICATURA</t>
  </si>
  <si>
    <t>TOTAL ANUAL UR 02 SINDICATURA</t>
  </si>
  <si>
    <t>INTENDENTE PANTEON CEIBAS DE TRUJILLO</t>
  </si>
  <si>
    <t>BAÑUELOS DIMAS EDMUNDO</t>
  </si>
  <si>
    <t>ALVARADO CERVANTES LUIS FERNANDO</t>
  </si>
  <si>
    <t>BAÑUELOS REYES ESEQUIEL</t>
  </si>
  <si>
    <t>CISNEROS RESENDIZ EUSEBIO</t>
  </si>
  <si>
    <t>GARCIA CHAVEZ ARTURO</t>
  </si>
  <si>
    <t>JAIMES GOMEZ LORENZO</t>
  </si>
  <si>
    <t>INTENDENTE CANCHA SAN PEDRO</t>
  </si>
  <si>
    <t>PLANTILLA DE PERSONAL DEL H.AYUNTAMIENTO DE TIQUICHEO MICHOACÁN</t>
  </si>
  <si>
    <t>UR: 03 REGIDURÍA</t>
  </si>
  <si>
    <t>TOTAL ANUAL UR 03 REGIDURÍA</t>
  </si>
  <si>
    <t>TOTAL ANUAL UR 04 SECRETARÍA</t>
  </si>
  <si>
    <t>NÚMERO EMPLEADO</t>
  </si>
  <si>
    <t>TOTAL ANUAL UR 05 TESORERÍA</t>
  </si>
  <si>
    <t>DIRECTOR SEGURIDAD PÚBLICA</t>
  </si>
  <si>
    <t>MÉDICO COORDINADOR DE PROTECCIÓN CIVIL</t>
  </si>
  <si>
    <t xml:space="preserve">AUXILIAR DE CLÍNICA PURUNGUEO </t>
  </si>
  <si>
    <t>PARAMÉDICO</t>
  </si>
  <si>
    <t>AUXILIAR DE PROTECCIÓN CIVIL</t>
  </si>
  <si>
    <t>ENLACE PROTECCIÓN CIVIL ZIRUCUARO</t>
  </si>
  <si>
    <t>AUXILIAR DE CLÍNICA SIETE CARRERAS</t>
  </si>
  <si>
    <t>ENLACE PROTECCIÓN CIVIL TIQUICHEO</t>
  </si>
  <si>
    <t>AUXILIAR EN CLÍNICA CUARANGUEO</t>
  </si>
  <si>
    <t>AUXILIAR CLÍNICA SAN MIGUEL CANARIO</t>
  </si>
  <si>
    <t>AUXILIAR CLÍNICA EL PALMAR</t>
  </si>
  <si>
    <t>ENLACE  PROTECCIÓN CIVIL  TIQUICHEO</t>
  </si>
  <si>
    <t xml:space="preserve">AUXILIAR DE OFICIALÍA </t>
  </si>
  <si>
    <t>OPERADOR DE MAQUINARIA EL LIMÓN</t>
  </si>
  <si>
    <t>CHOFER CAMIÓN DE BASURA EL LIMÓN</t>
  </si>
  <si>
    <t>CHOFER EL LIMÓN</t>
  </si>
  <si>
    <t>MECÁNICO DE DIESEL TIQUICHEO</t>
  </si>
  <si>
    <t>ELÉCTRICO OFICIALIA TIQUICHEO</t>
  </si>
  <si>
    <t>OJALATERO OFICIALÍA MAYOR TIQUICHEO</t>
  </si>
  <si>
    <t>MECÁNICO TEMPORAL TIQUICHEO</t>
  </si>
  <si>
    <t>CHOFER ESCOLAR LIMÓN-MOJARRAS ZAPOTE GDE</t>
  </si>
  <si>
    <t>CHOFER PIPA (EL LIMÓN) TIQUICHEO</t>
  </si>
  <si>
    <t>MECÁNICO TIQUICHEO</t>
  </si>
  <si>
    <t>VELADOR CORRALÓN TIQUICHEO</t>
  </si>
  <si>
    <t>ALONSO DE LA SIERRA  A. DE LA SIERRA ANAHI</t>
  </si>
  <si>
    <t>SALARIO  DIARIO</t>
  </si>
  <si>
    <t>JOVE BUSTOS HECTOR DARINEL</t>
  </si>
  <si>
    <t>RIEI790530HMNVSG04</t>
  </si>
  <si>
    <t>RIEI7905307J2</t>
  </si>
  <si>
    <t>TIPM791109HMNNRS07</t>
  </si>
  <si>
    <t>TIPM791109D58</t>
  </si>
  <si>
    <t>MOAM851103HMNRLR06</t>
  </si>
  <si>
    <t>MOAM851103HR6</t>
  </si>
  <si>
    <t>QUMA010402HMNRRLA7</t>
  </si>
  <si>
    <t>ROPM840703HMNMRG09</t>
  </si>
  <si>
    <t>SOMI910914HMNTNG09</t>
  </si>
  <si>
    <t>RAME871229MMNMRR02</t>
  </si>
  <si>
    <t>REJA030208MMNYMBA7</t>
  </si>
  <si>
    <t>AOGI690430HMNLNS02</t>
  </si>
  <si>
    <t>DECJ821003HMNNHS06</t>
  </si>
  <si>
    <t>REJH801221HMNYRC03</t>
  </si>
  <si>
    <t>RIMN910715MMNVNR08</t>
  </si>
  <si>
    <t>TIPR820404HMNNRM09</t>
  </si>
  <si>
    <t>WEJM890822HMNNMR04</t>
  </si>
  <si>
    <t>AARM790807HMNLYG05</t>
  </si>
  <si>
    <t>AARM790807931</t>
  </si>
  <si>
    <t>PESI740426HMNRLG02</t>
  </si>
  <si>
    <t>PESI740426AB0</t>
  </si>
  <si>
    <t>QUMA010402928</t>
  </si>
  <si>
    <t>ROPM8407036N5</t>
  </si>
  <si>
    <t>SOMI910914JS8</t>
  </si>
  <si>
    <t>RAME871229MX6</t>
  </si>
  <si>
    <t>REJA030208LW7</t>
  </si>
  <si>
    <t>AOGI690430114</t>
  </si>
  <si>
    <t>DECJ821003PI0</t>
  </si>
  <si>
    <t>REJH801221EL0</t>
  </si>
  <si>
    <t>RIMN9107154D8</t>
  </si>
  <si>
    <t>TIPR8204045J0</t>
  </si>
  <si>
    <t>WEJM8908226E5</t>
  </si>
  <si>
    <t>VIGJ650912G46</t>
  </si>
  <si>
    <t>MAESTRO MÚSICA CASA DE CULT. LIMÓN</t>
  </si>
  <si>
    <t>SECRETARÍA ADMINISTRATIVA EL LIMÓN</t>
  </si>
  <si>
    <t>BASE880504HMNXRZ03</t>
  </si>
  <si>
    <t>DEGN741019MCMLTR03</t>
  </si>
  <si>
    <t>HEJE931112MMNRMD01</t>
  </si>
  <si>
    <t>HIRE880301428</t>
  </si>
  <si>
    <t>BEMS020904MMNNRNA2</t>
  </si>
  <si>
    <t>BERN770911MMNRYL03</t>
  </si>
  <si>
    <t>BUBH741106MMNSNL09</t>
  </si>
  <si>
    <t>BUBH741106UK7</t>
  </si>
  <si>
    <t>FOVE800521MMNLNL09</t>
  </si>
  <si>
    <t>GOPG6701061U7</t>
  </si>
  <si>
    <t>GOPG670106MMNMLD18</t>
  </si>
  <si>
    <t>HEMB6903212I5</t>
  </si>
  <si>
    <t>HESM910925MMNRRY04</t>
  </si>
  <si>
    <t>LURJ860505E17</t>
  </si>
  <si>
    <t>QUMX951013MTSZRM07</t>
  </si>
  <si>
    <t>SASI770724URA</t>
  </si>
  <si>
    <t>SASI770724MMNCLR14</t>
  </si>
  <si>
    <t>TITULAR EDUCACIÓN ALBARRÁN</t>
  </si>
  <si>
    <t>MAESTRA SECUNDARIA TIQUICHEO</t>
  </si>
  <si>
    <t xml:space="preserve"> AUXILIAR DE EDUCACIÓN TIQUICHEO</t>
  </si>
  <si>
    <t>MAESTRO MUNICIPAL (PRIMARIA) EL LIMÓN</t>
  </si>
  <si>
    <t>MAESTRA MUNICIPAL EL LIMÓN</t>
  </si>
  <si>
    <t>MEDRANO GARDUÑO FRIDA SOCORRO</t>
  </si>
  <si>
    <t>PSICÓLOGA DE ESTANCIA INFANTIL TIQUICHEO</t>
  </si>
  <si>
    <t>INTENDENTE PRIMARIA EL LIMÓN</t>
  </si>
  <si>
    <t>INTENDENTE TELESECUNDARIA EL LIMÓN</t>
  </si>
  <si>
    <t>INTENDENTE SUPERVISIÓN ESCOLAR EL LIMÓN</t>
  </si>
  <si>
    <t>MAESTRA PRIMARIA TIQUICHEO</t>
  </si>
  <si>
    <t>MAESTRA DE EDUCACIÓN FÍSICA EL LIMÓN</t>
  </si>
  <si>
    <t>MAESTRA MUNICIPAL PRIMARIA EL LIMÓN</t>
  </si>
  <si>
    <t>SECRETARIA DE CECYTEM EL LIMÓN</t>
  </si>
  <si>
    <t>INTENDENTE PRIMARIA PASO DEL LIMÓN</t>
  </si>
  <si>
    <t>INTENDENTE PRESCOLAR PASO DE LIMÓN</t>
  </si>
  <si>
    <t>INTENDENCIA PRIMARIA COPÁNDARO</t>
  </si>
  <si>
    <t>INTENDENTE SUPERVISIÓN ESCOLAR</t>
  </si>
  <si>
    <t xml:space="preserve">GOMEZ PELAYO MA. GUADALUPE </t>
  </si>
  <si>
    <t>VELADOR DE PRIMARIA ALBARRÁN</t>
  </si>
  <si>
    <t xml:space="preserve">SUPLENTE MAESTRA PRIMARIA DEL LIMÓN </t>
  </si>
  <si>
    <t>INTENDENTE DE PREESCOLAR LAS ANONAS</t>
  </si>
  <si>
    <t xml:space="preserve">SALAZAR GAONA ELIAZAR </t>
  </si>
  <si>
    <t>INTENDENTE PRIMARIA ZIRÚCUARO</t>
  </si>
  <si>
    <t>INTENDENTE TEL. SEC. CARAMECUARO</t>
  </si>
  <si>
    <t>INTENDENTE PREESCOLAR EL LIMÓN</t>
  </si>
  <si>
    <t>PSICÓLOGA PRIMARIA EL LIMÓN</t>
  </si>
  <si>
    <t>SAPM861010866</t>
  </si>
  <si>
    <t>CAMPUZANO TORRES GUILLERMO</t>
  </si>
  <si>
    <t>MAMJ801015HMNGDS01</t>
  </si>
  <si>
    <t>MAGAÑA MEDINA JESUS</t>
  </si>
  <si>
    <t>TAVIRA CASTILLO FRANCISCO</t>
  </si>
  <si>
    <t>HEGA821112IG4</t>
  </si>
  <si>
    <t>PACF611104AW8</t>
  </si>
  <si>
    <t>EEES541015FI6</t>
  </si>
  <si>
    <t>AGUILAR AGUILAR HOMERO</t>
  </si>
  <si>
    <t>AOBJ871120MMNLRZ05</t>
  </si>
  <si>
    <t>AOBJ871120CJ2</t>
  </si>
  <si>
    <t>RILJ770421MMNVPS08</t>
  </si>
  <si>
    <t>SEAM801009HMNRBG05</t>
  </si>
  <si>
    <t>AEHJ721227HGRRRN07</t>
  </si>
  <si>
    <t>CORE800308MMNRNL01</t>
  </si>
  <si>
    <t>CORE800308PN5</t>
  </si>
  <si>
    <t>SOCL671016HMNLRN01</t>
  </si>
  <si>
    <t>SOCL671016AB4</t>
  </si>
  <si>
    <t>DIRP460910QI8</t>
  </si>
  <si>
    <t>FISI470706NG9</t>
  </si>
  <si>
    <t>FIGUEROA SALAZAR J. ISAIAS</t>
  </si>
  <si>
    <t xml:space="preserve">MARTINEZ DIAS MA. CARMEN </t>
  </si>
  <si>
    <t>GUSMAN VILLA ANGELINA</t>
  </si>
  <si>
    <t>DIRF7710037E4</t>
  </si>
  <si>
    <t>JANV530710HMNMTC00</t>
  </si>
  <si>
    <t>JASF791003MMNMCR05</t>
  </si>
  <si>
    <t>OIAB950922H90</t>
  </si>
  <si>
    <t>SALAZAR HERNANDEZ MA ELIUD</t>
  </si>
  <si>
    <t>BARAJAS SANCHEZ YAZMIN</t>
  </si>
  <si>
    <t>SACM590809CC1</t>
  </si>
  <si>
    <t>CORJ820124UWA</t>
  </si>
  <si>
    <t>GOGD010616KI7</t>
  </si>
  <si>
    <t>VILLA LEON GILBERTO</t>
  </si>
  <si>
    <t>AGUIRRE ALCAUTER PEDRO</t>
  </si>
  <si>
    <t>COLA860420A83</t>
  </si>
  <si>
    <t>MACJ870326MMNCRS00</t>
  </si>
  <si>
    <t>YAÑES GAMA LEONEL</t>
  </si>
  <si>
    <t>AYALA REYES ERICK</t>
  </si>
  <si>
    <t>JAIMES  FLORES MYRIAM</t>
  </si>
  <si>
    <t>JAFM041219MMNMLYA4</t>
  </si>
  <si>
    <t>JAFM041219HW7</t>
  </si>
  <si>
    <t>AACL980818HMNLRS01</t>
  </si>
  <si>
    <t>GAGN840225HMNRTD03</t>
  </si>
  <si>
    <t>SOSA GAONA AVELARDO</t>
  </si>
  <si>
    <t>GOROSTIETA ORTIZ MARIO</t>
  </si>
  <si>
    <t>EIMA710106HMNSLB04</t>
  </si>
  <si>
    <t>GAAL8311269N5</t>
  </si>
  <si>
    <t>VAPC710725HMNRDR01</t>
  </si>
  <si>
    <t>SASO621114MMNNNL02</t>
  </si>
  <si>
    <t>MEGI840716MMNNLR04</t>
  </si>
  <si>
    <t>MEGI840716KA2</t>
  </si>
  <si>
    <t>JOBH8607077E1</t>
  </si>
  <si>
    <t>MAHM520602MMCCRG00</t>
  </si>
  <si>
    <t>UIZA8706267D4</t>
  </si>
  <si>
    <t>UPP: 21111 TIQUICHEO MICHOACÁN</t>
  </si>
  <si>
    <t>REGV670412HMNYNC04</t>
  </si>
  <si>
    <t>ALVARADO CERVANTES MARIA</t>
  </si>
  <si>
    <t>AACM580724MMNLRR02</t>
  </si>
  <si>
    <t>AACM580724LK9</t>
  </si>
  <si>
    <t>ESPINOZA LUNA ARNOLD JAIR</t>
  </si>
  <si>
    <t>EILA960913HMNSNR07</t>
  </si>
  <si>
    <t>EILA960913CB3</t>
  </si>
  <si>
    <t>SANCHEZ CHAVEZ AMPARO</t>
  </si>
  <si>
    <t>SACA590630MMNNHM06</t>
  </si>
  <si>
    <t>SACA590630ED3</t>
  </si>
  <si>
    <t>SALAZAR PEÑA MAGALI</t>
  </si>
  <si>
    <t>CAMPUZANO CASTILLO JOSE LUIS</t>
  </si>
  <si>
    <t>CACL890628CR3</t>
  </si>
  <si>
    <t>CACL890628HMNMSS09</t>
  </si>
  <si>
    <t>ENLACE DE PROTECCION CIVIL</t>
  </si>
  <si>
    <t>GONZALEZ AVILA NABOR</t>
  </si>
  <si>
    <t>AUXILIAR DE OFICIALIA</t>
  </si>
  <si>
    <t>GOAN780612HMNNVB02</t>
  </si>
  <si>
    <t>GOAN780612H11</t>
  </si>
  <si>
    <t>VILCHIS CORONA JOSE ALFREDO</t>
  </si>
  <si>
    <t>CHOFER</t>
  </si>
  <si>
    <t>VICA910518HMNLRL02</t>
  </si>
  <si>
    <t>VICA910518F45</t>
  </si>
  <si>
    <t>RUIZ SANCHEZ ALBERTO</t>
  </si>
  <si>
    <t>RUSA540215HMNZNL03</t>
  </si>
  <si>
    <t>RUSA540215T99</t>
  </si>
  <si>
    <t>BOTELLO ZUÑIGA FRANCISCO</t>
  </si>
  <si>
    <t>INTENDENTE CLINICA CEIBAS DE TRIJILLO</t>
  </si>
  <si>
    <t>BOZF540809HMNTXR07</t>
  </si>
  <si>
    <t>BOZF540809757</t>
  </si>
  <si>
    <t>GARDUÑO URIETA SANDRA NAYELI</t>
  </si>
  <si>
    <t>INTENDENTE IGLESIA PIEDRA CHINA</t>
  </si>
  <si>
    <t>GAUS040709MMNRRNA2</t>
  </si>
  <si>
    <t>GAUS040709AL3</t>
  </si>
  <si>
    <t xml:space="preserve">GUTIERREZ VILLA BEATRIZ ADRIANA </t>
  </si>
  <si>
    <t>INTENDENTE JARDIN  MOJARRAS</t>
  </si>
  <si>
    <t>GUVB050109TB7</t>
  </si>
  <si>
    <t>HERNANDEZ SOSA YAIR ALEXANDER</t>
  </si>
  <si>
    <t>SERVICIOS MUNICIPALES TIQUICHEO</t>
  </si>
  <si>
    <t>HESY030902HMNRSRA3</t>
  </si>
  <si>
    <t>HESY030902U65</t>
  </si>
  <si>
    <t>LOPEZ SIERRA REYNA YANETH</t>
  </si>
  <si>
    <t>LOSR930106MMNPRY08</t>
  </si>
  <si>
    <t>RANGEL GUSMAN DANIELA</t>
  </si>
  <si>
    <t xml:space="preserve">LIMPIEZA EL CALVARIO  EL LIMON </t>
  </si>
  <si>
    <t>RAGD000326MMNNSNA0</t>
  </si>
  <si>
    <t>RAGD000326RR8</t>
  </si>
  <si>
    <t xml:space="preserve">RUIZ HERNANDEZ ROSALBA </t>
  </si>
  <si>
    <t>INTENDENTE DE CLINICA EL LIMON</t>
  </si>
  <si>
    <t>RUHR791103MMNZRS05</t>
  </si>
  <si>
    <t>RUHR791103G24</t>
  </si>
  <si>
    <t>SANCHEZ GOROSTIETA ALFREDO</t>
  </si>
  <si>
    <t>SAGA950103HMNNRL05</t>
  </si>
  <si>
    <t>SAGA950103H64</t>
  </si>
  <si>
    <t>SOLIS CORREA JOSE HELMER</t>
  </si>
  <si>
    <t>INTENDENTE CLINICA CUARANGUEO</t>
  </si>
  <si>
    <t>RIVERA SALINAS MARTHA</t>
  </si>
  <si>
    <t>INTENDENTE JARDIN DEL LIMON</t>
  </si>
  <si>
    <t>RISM531017MMNVLR06</t>
  </si>
  <si>
    <t>RISM531017GL2</t>
  </si>
  <si>
    <t>VAZQUEZ LUVIANO MARIA VICTORIA</t>
  </si>
  <si>
    <t>VALV920506MMNZVC05</t>
  </si>
  <si>
    <t>VALV9205065M1</t>
  </si>
  <si>
    <t>VILLEGAS HERNANDEZ ENCARNACION</t>
  </si>
  <si>
    <t>SERVICIOS  TIQUICHEO</t>
  </si>
  <si>
    <t>VIHE820216HMNLRN16</t>
  </si>
  <si>
    <t>VIHE820216451</t>
  </si>
  <si>
    <t>ARREZ RODRIGUEZ FIDELMAR</t>
  </si>
  <si>
    <t>INTENDENTE PANTEON SAN  MIGUEL C.</t>
  </si>
  <si>
    <t>AERF841028HMNRDD02</t>
  </si>
  <si>
    <t>DELGADO SANTIVAÑEZ ROSA</t>
  </si>
  <si>
    <t>INTENDENTE PANTEON EL LIMON</t>
  </si>
  <si>
    <t>DESR930329MMNLNS03</t>
  </si>
  <si>
    <t>DESR930329K28</t>
  </si>
  <si>
    <t>REYNOSO JAIMES ANTONIO</t>
  </si>
  <si>
    <t>REJA030504HGRYMNA6</t>
  </si>
  <si>
    <t>REJA0305046Q7</t>
  </si>
  <si>
    <t>VAZQUEZ GARCIA EFRAIN</t>
  </si>
  <si>
    <t xml:space="preserve">LIMPIEZA DEL PANTEON SALITRE </t>
  </si>
  <si>
    <t>VAGE830811HMNZRF05</t>
  </si>
  <si>
    <t>VAGE830811686</t>
  </si>
  <si>
    <t>CHAVEZ FAJARDO LUCRECIA</t>
  </si>
  <si>
    <t>OFICINA TIQUICHEO</t>
  </si>
  <si>
    <t>CAFL941018MMNHJC02</t>
  </si>
  <si>
    <t>CAFL941018AY5</t>
  </si>
  <si>
    <t>DELGADO RAMIREZ YOSELIN</t>
  </si>
  <si>
    <t>DERY870409MMNLMS09</t>
  </si>
  <si>
    <t>DERY870409BX3</t>
  </si>
  <si>
    <t>SANCHEZ PEREZ CECILIA</t>
  </si>
  <si>
    <t>SAPC030417MMNNRCA5</t>
  </si>
  <si>
    <t>SAPC030417HH9</t>
  </si>
  <si>
    <t>ALONSO VILLA RIGOBERTO</t>
  </si>
  <si>
    <t>AOVR811226HMNLLG05</t>
  </si>
  <si>
    <t>AOVR8112261D8</t>
  </si>
  <si>
    <t>LIMPIEZA CALLE EL LIMON</t>
  </si>
  <si>
    <t>CAMPUZANO MEZA DULCE MARIA</t>
  </si>
  <si>
    <t>CAMD031002MMNMZLA3</t>
  </si>
  <si>
    <t>CAMD0310023Z2</t>
  </si>
  <si>
    <t>ESPINOZA BENITEZ SIMPLICIA</t>
  </si>
  <si>
    <t>EIBS660310MMNSNM05</t>
  </si>
  <si>
    <t>EIBS6603107F5</t>
  </si>
  <si>
    <t>MACEDO GARCIA JOSEFINA</t>
  </si>
  <si>
    <t xml:space="preserve">INTENDENTE IGLESIA TEPEHUAJE </t>
  </si>
  <si>
    <t>MAGJ980319MMNCRS02</t>
  </si>
  <si>
    <t>MEZA ALCANTAR VIRGINIA</t>
  </si>
  <si>
    <t>OLIVARES JAIMES MAXIMINA</t>
  </si>
  <si>
    <t>LIMPIEZA TIQUICHEO</t>
  </si>
  <si>
    <t>OIJM880108MMCLMX04</t>
  </si>
  <si>
    <t>OIJM8801085D3</t>
  </si>
  <si>
    <t>PATIÑO TORRES MA. CAROLINA</t>
  </si>
  <si>
    <t>LIMPIEZA CALLE TIQUICHEO</t>
  </si>
  <si>
    <t>PATC560916AVA</t>
  </si>
  <si>
    <t>CHAVEZ ORTUÑO MANUEL</t>
  </si>
  <si>
    <t>INTENDENCIA PIEDRA CHINA</t>
  </si>
  <si>
    <t>CAOM710617GS6</t>
  </si>
  <si>
    <t>HERNANDEZ GONZALEZ HORTENSIA</t>
  </si>
  <si>
    <t>INTENDENCIA DEL LIMON</t>
  </si>
  <si>
    <t>HEGH790201MMNRNR05</t>
  </si>
  <si>
    <t xml:space="preserve">VILLA GOMEZ LESLIE ANGELICA </t>
  </si>
  <si>
    <t>INTENDENTE  CALLE PURUNGUEO</t>
  </si>
  <si>
    <t>VIGL920320MMNLMS04</t>
  </si>
  <si>
    <t>VIGL920320184</t>
  </si>
  <si>
    <t>ESPINOZA MAYA ESTEBAN</t>
  </si>
  <si>
    <t>BOMBERO DEL POZO DEL RIO TIQUICHEO</t>
  </si>
  <si>
    <t>EIME661220HMNSYS04</t>
  </si>
  <si>
    <t>BOMBERO FLORES MAGON TIQUICHEO</t>
  </si>
  <si>
    <t>SOAJ710129HMNLLS01</t>
  </si>
  <si>
    <t>SOAJ710129Q66</t>
  </si>
  <si>
    <t>VILLEGAS NOVA ANTONIO</t>
  </si>
  <si>
    <t>VINA840510HMNLVN01</t>
  </si>
  <si>
    <t>VINA840510G99</t>
  </si>
  <si>
    <t>AGUIRRE SOLORZANO BRIANDA YAMILETH</t>
  </si>
  <si>
    <t>PSICOLOGA DEL DIF MUNICIPAL</t>
  </si>
  <si>
    <t>AUSB950731MMNGLR01</t>
  </si>
  <si>
    <t>AUSB950731FY4</t>
  </si>
  <si>
    <t>PICAZO NIETO DIANA LAURA</t>
  </si>
  <si>
    <t>PIND961104MMNCTN03</t>
  </si>
  <si>
    <t>PIND961104K6A</t>
  </si>
  <si>
    <t>SANTOYO ALCARAZ VIANNEY</t>
  </si>
  <si>
    <t>SAAV830927MMNNLN09</t>
  </si>
  <si>
    <t>SAAV8309271F7</t>
  </si>
  <si>
    <t>ALCARAZ ALVAREZ GUILLERMINA</t>
  </si>
  <si>
    <t>AAAG610612MMNLLL17</t>
  </si>
  <si>
    <t>ANGUIANO SANCHEZ KENIA</t>
  </si>
  <si>
    <t>AUSK940126MMNNNN02</t>
  </si>
  <si>
    <t>AUSK9401269K2</t>
  </si>
  <si>
    <t>BUSTOS JAIMES NORACELI</t>
  </si>
  <si>
    <t xml:space="preserve">INTENDENTE PRIMARIA EL TIMBRE </t>
  </si>
  <si>
    <t>BUJN950930MMNSMR01</t>
  </si>
  <si>
    <t>INTENDENTE PREESCOLAR TIQUICHEO</t>
  </si>
  <si>
    <t>FLORES HERNANDEZ ERNESTA</t>
  </si>
  <si>
    <t>FOHE790227MGRLRR06</t>
  </si>
  <si>
    <t xml:space="preserve">GOMEZ CERVANTES CIRILA </t>
  </si>
  <si>
    <t>INTENDENCIA SECUNDARIA PURUNGUEO</t>
  </si>
  <si>
    <t>GOCC590808MMNMRR12</t>
  </si>
  <si>
    <t>GOCC59088922</t>
  </si>
  <si>
    <t>GUTIERREZ PEREZ DOMINGO</t>
  </si>
  <si>
    <t>INTENDENTE PRIMARIA ZAPOTE GRANDE</t>
  </si>
  <si>
    <t>GUPD801129HMNTRM02</t>
  </si>
  <si>
    <t>GUPD801129E40</t>
  </si>
  <si>
    <t xml:space="preserve">JAIMES MONDRAGON MAXIMINA </t>
  </si>
  <si>
    <t>INTENDENTE TELESECUNDARIA  EL TIMBRE</t>
  </si>
  <si>
    <t>JAMM6906087M1</t>
  </si>
  <si>
    <t>INTENDENTE PRIMARIA TERRERO</t>
  </si>
  <si>
    <t>MOLINA VILCHIS BRENDA ESBEYDI</t>
  </si>
  <si>
    <t>MOVB890910MMNLLR03</t>
  </si>
  <si>
    <t>MOVB890910MT9</t>
  </si>
  <si>
    <t>PEREZ CHAIRES MARISOL</t>
  </si>
  <si>
    <t>INTENDENTE  PREESCOLAR ZAPOTE</t>
  </si>
  <si>
    <t>PECM040227MMNRHRA5</t>
  </si>
  <si>
    <t>PECM040227537</t>
  </si>
  <si>
    <t>PIEDRA SALGADO MARIA MARIBEL</t>
  </si>
  <si>
    <t>SECRETARIA PRIMARIA PURUNGUEO</t>
  </si>
  <si>
    <t>PISM050523MMNDLRA4</t>
  </si>
  <si>
    <t>PISM050523NU4</t>
  </si>
  <si>
    <t>RAMIREZ GALARZA HONORINA</t>
  </si>
  <si>
    <t>RAGH8502275W5</t>
  </si>
  <si>
    <t>REYES PEREZ NEGRON ALDER VICENTE</t>
  </si>
  <si>
    <t>MAESTRO SECUNDARIA  TIQUICHEO</t>
  </si>
  <si>
    <t>REPA010828HMNYRLA1</t>
  </si>
  <si>
    <t>REPA010828UU6</t>
  </si>
  <si>
    <t>SOSA SANTIBAÑEZ BLANCA VIRIDIANA</t>
  </si>
  <si>
    <t>MAESTRA DE TELESECUNDARIA EL LIMON</t>
  </si>
  <si>
    <t xml:space="preserve">URBINA ZAVALA MARIA DE LOS ANGELES </t>
  </si>
  <si>
    <t>INTENDENTE TELESECUNDARIA ZAPOTE GDE.</t>
  </si>
  <si>
    <t>UIZA920208MMNRVN09</t>
  </si>
  <si>
    <t>GUVB050109MMNTLTA9</t>
  </si>
  <si>
    <t>CORL9112282A5</t>
  </si>
  <si>
    <t>PATC560916MMNTRR07</t>
  </si>
  <si>
    <t>EIME661220CT5</t>
  </si>
  <si>
    <t>CAOM710617HMNHRN00</t>
  </si>
  <si>
    <t>AERF8410286W8</t>
  </si>
  <si>
    <t>SOLORZANO ALONZO DE LA SIERRA JOSE</t>
  </si>
  <si>
    <t>SOCH750905HMNLRL01</t>
  </si>
  <si>
    <t>SOCH750905VD9</t>
  </si>
  <si>
    <t>MEAV751112MMNZLR06</t>
  </si>
  <si>
    <t>MEAV751112M26</t>
  </si>
  <si>
    <t>LOSR930106UC6</t>
  </si>
  <si>
    <t>MAGJ980319RW7</t>
  </si>
  <si>
    <t>HEGH790201V40</t>
  </si>
  <si>
    <t>AAAG610612PM6</t>
  </si>
  <si>
    <t>BUJN950930BN9</t>
  </si>
  <si>
    <t>FOHE790227G36</t>
  </si>
  <si>
    <t>JAMM690608MMNMNX05</t>
  </si>
  <si>
    <t>RAGH850227MVZMLN04</t>
  </si>
  <si>
    <t>SOSB940518MMNSNL01</t>
  </si>
  <si>
    <t>SOSB940518A20</t>
  </si>
  <si>
    <t>UIZA920208GW5</t>
  </si>
  <si>
    <t>UR: 04  SECRETARÍA</t>
  </si>
  <si>
    <t>PROGRAMA: GOBIERNO DE PUERTAS ABIERTAS Y DE FINANZAS TRANSPARENTES</t>
  </si>
  <si>
    <t>UR: 05 TESORERÍA</t>
  </si>
  <si>
    <t>UR: 06 CONTRALORÍA</t>
  </si>
  <si>
    <t>UR: 07 OBRAS PÚBLICAS Y URBANISMO</t>
  </si>
  <si>
    <t>UR: 08 SEGURIDAD PÚBLICA</t>
  </si>
  <si>
    <t>PROGRAMA: MUNICIPIO SEGURO CON PREVENCIÓN SOCIAL</t>
  </si>
  <si>
    <t>UR: 09 OFICIALÍA MAYOR</t>
  </si>
  <si>
    <t>UR: 010 SERVICIOS PÚBLICOS MUNICIPALES</t>
  </si>
  <si>
    <t>PROGRAMA: INFRAESTRUCTURA Y SERVICIOS PÚBLICOS</t>
  </si>
  <si>
    <t>UR: 011 SISTEMA MUNICIPAL DE DESARROLLO INTEGRAL FAMILIAR</t>
  </si>
  <si>
    <t>PROGRAMA: MUNICIPIO INCLUYENTE Y CON DESARROLLO SOCIAL</t>
  </si>
  <si>
    <t>UR: 012 DESARROLLO RURAL</t>
  </si>
  <si>
    <t>UR: 013 BIENESTAR MUNICIPAL</t>
  </si>
  <si>
    <t>UR: 01 PRESIDENCIA - SECRETARÍA DE LA MUJER</t>
  </si>
  <si>
    <t>UR: 04 SECRETARÍA - INSTITUTO DE LA JUVENTUD</t>
  </si>
  <si>
    <t>UR: 04 SECRETARÍA - PROTOCOLO Y EVENTOS</t>
  </si>
  <si>
    <t>UR: 04  SECRETARÍA - JEFATURAS DE TENENCIA Y ENCARGADOS DEL ORDEN</t>
  </si>
  <si>
    <t>UR: 014 CASA DE LA CULTURA</t>
  </si>
  <si>
    <t>PROGRAMA: MUNICIPIO CON DESARROLLO ECONÓMICO Y SOCIAL INCLUYENTE</t>
  </si>
  <si>
    <t>UR: 016 COORDINACIÓN DE EDUCACIÓN</t>
  </si>
  <si>
    <t>UR: 015 COORDINACIÓN DEL DEPORTE</t>
  </si>
  <si>
    <t>UR: 017 ECOLOGÍA Y MEDIO AMBIENTE</t>
  </si>
  <si>
    <t>PROGRAMA: INFRAESTRUCTURA Y SERVICIOS PÚBLICOS MUNICPALES</t>
  </si>
  <si>
    <t>TOTAL ANUAL UR: 01 PRESIDENCIA - SECRETARÍA DE LA MUJER</t>
  </si>
  <si>
    <t>UR: 04 SECRETARÍA - ATENCIÓN AL MIGRANTE</t>
  </si>
  <si>
    <t>TOTAL ANUAL UR 04 SECRETARÍA - ATENCIÓN AL MIGRANTE</t>
  </si>
  <si>
    <t>TOTAL ANUAL UR 04  SECRETARÍA - JEFATURAS DE TENENCIA Y ENCARGADOS DEL ORDEN</t>
  </si>
  <si>
    <t>TOTAL ANUAL UR 04 SECRETARÍA - PROTOCOLO Y EVENTOS</t>
  </si>
  <si>
    <t>TOTAL ANUAL UR 04 SECRETARÍA - INSTITUTO DE LA JUVENTUD</t>
  </si>
  <si>
    <t>TOTAL ANUAL UR 06 CONTRALORÍA</t>
  </si>
  <si>
    <t>TOTAL ANUAL UR 07 OBRAS PÚBLICAS Y URBANISMO</t>
  </si>
  <si>
    <t>TOTAL ANUAL UR 08 SEGURIDAD PÚBLICA</t>
  </si>
  <si>
    <t>UR: 08 SEGURIDAD PÚBLICA - COORDINACIÓN DE PROTECCIÓN CIVIL</t>
  </si>
  <si>
    <t>TOTAL ANUAL UR 08 SEGURIDAD PÚBLICA - COORDINACIÓN DE PROTECCIÓN CIVIL</t>
  </si>
  <si>
    <t>TOTAL ANUAL UR 09 OFICIALÍA MAYOR</t>
  </si>
  <si>
    <t>TOTAL ANUAL UR: 010 SERVICIOS PÚBLICOS MUNICIPALES</t>
  </si>
  <si>
    <t>TOTAL ANUAL UR: 011 SISTEMA MUNICIPAL DE DESARROLLO INTEGRAL FAMILIAR</t>
  </si>
  <si>
    <t>TOTAL ANUAL UR. 012 DESARROLLO RURAL</t>
  </si>
  <si>
    <t>TOTAL ANUAL UR: 013 BIENESTAR MUNICIPAL</t>
  </si>
  <si>
    <t>TOTAL ANUAL UR: 014 CASA DE LA CULTURA</t>
  </si>
  <si>
    <t>TOTAL ANUAL UR 015 COORDINACIÓN DEL DEPORTE</t>
  </si>
  <si>
    <t>TOTAL ANUAL UR: 016 COORDINACIÓN DE EDUCACIÓN</t>
  </si>
  <si>
    <t>TOTAL ANUAL UR: 017 ECOLOGÍA Y MEDIO AMBIENTE</t>
  </si>
  <si>
    <t>SECRETARIA DE TESORERÍA</t>
  </si>
  <si>
    <t>COORD. CASA DE CULTURA  EL LIMÓN</t>
  </si>
  <si>
    <t>AUXILIAR CASA CULTURA LIMÓN</t>
  </si>
  <si>
    <r>
      <t>ASISTENTE PERSONAL</t>
    </r>
    <r>
      <rPr>
        <b/>
        <sz val="36"/>
        <color theme="1"/>
        <rFont val="Calibri Light"/>
        <family val="2"/>
      </rPr>
      <t xml:space="preserve"> </t>
    </r>
  </si>
  <si>
    <r>
      <t>TITULAR DEL MIGRANTE</t>
    </r>
    <r>
      <rPr>
        <b/>
        <sz val="36"/>
        <color theme="1"/>
        <rFont val="Calibri Light"/>
        <family val="2"/>
        <scheme val="major"/>
      </rPr>
      <t xml:space="preserve"> </t>
    </r>
  </si>
  <si>
    <r>
      <rPr>
        <sz val="36"/>
        <color theme="1"/>
        <rFont val="Calibri Light"/>
        <family val="2"/>
        <scheme val="major"/>
      </rPr>
      <t>DIRECTORA DE EVENTOS</t>
    </r>
    <r>
      <rPr>
        <b/>
        <sz val="36"/>
        <color theme="1"/>
        <rFont val="Calibri Light"/>
        <family val="2"/>
        <scheme val="major"/>
      </rPr>
      <t xml:space="preserve"> </t>
    </r>
  </si>
  <si>
    <r>
      <t>AUXILIAR DE CLÍNICA</t>
    </r>
    <r>
      <rPr>
        <b/>
        <sz val="36"/>
        <color theme="1"/>
        <rFont val="Calibri Light"/>
        <family val="2"/>
        <scheme val="major"/>
      </rPr>
      <t xml:space="preserve"> </t>
    </r>
    <r>
      <rPr>
        <sz val="36"/>
        <color theme="1"/>
        <rFont val="Calibri Light"/>
        <family val="2"/>
        <scheme val="major"/>
      </rPr>
      <t>BUENA VISTA</t>
    </r>
  </si>
  <si>
    <r>
      <t>PROMOTORA DEL DIF</t>
    </r>
    <r>
      <rPr>
        <b/>
        <sz val="36"/>
        <color theme="1"/>
        <rFont val="Calibri Light"/>
        <family val="2"/>
        <scheme val="major"/>
      </rPr>
      <t xml:space="preserve"> </t>
    </r>
  </si>
  <si>
    <r>
      <t>AUXILIAR DE DESARROLLO RURAL</t>
    </r>
    <r>
      <rPr>
        <b/>
        <sz val="36"/>
        <color theme="1"/>
        <rFont val="Calibri Light"/>
        <family val="2"/>
        <scheme val="major"/>
      </rPr>
      <t xml:space="preserve"> </t>
    </r>
  </si>
  <si>
    <r>
      <t>TITULAR DE ACUICULTURA</t>
    </r>
    <r>
      <rPr>
        <b/>
        <sz val="36"/>
        <color theme="1"/>
        <rFont val="Calibri Light"/>
        <family val="2"/>
        <scheme val="major"/>
      </rPr>
      <t xml:space="preserve"> </t>
    </r>
  </si>
  <si>
    <r>
      <t>AUXILIAR EN FOMENTO AGROPECUARIO</t>
    </r>
    <r>
      <rPr>
        <b/>
        <sz val="36"/>
        <color theme="1"/>
        <rFont val="Calibri Light"/>
        <family val="2"/>
        <scheme val="major"/>
      </rPr>
      <t xml:space="preserve"> </t>
    </r>
  </si>
  <si>
    <r>
      <t>GESTOR DE FOMETO AGROPECUARIO</t>
    </r>
    <r>
      <rPr>
        <b/>
        <sz val="36"/>
        <color theme="1"/>
        <rFont val="Calibri Light"/>
        <family val="2"/>
        <scheme val="major"/>
      </rPr>
      <t xml:space="preserve"> </t>
    </r>
  </si>
  <si>
    <r>
      <t>SECRETARIO DE ACUICULTURA</t>
    </r>
    <r>
      <rPr>
        <b/>
        <sz val="36"/>
        <color theme="1"/>
        <rFont val="Calibri Light"/>
        <family val="2"/>
        <scheme val="major"/>
      </rPr>
      <t xml:space="preserve"> </t>
    </r>
  </si>
  <si>
    <t>AUXILIAR SECRETARIA DE LA MUJER</t>
  </si>
  <si>
    <t>AIAE651024MMNXXV13</t>
  </si>
  <si>
    <t>AIAE651024UI6</t>
  </si>
  <si>
    <t>FOEG600430NF0</t>
  </si>
  <si>
    <t>FOEG600430MMNLSL01</t>
  </si>
  <si>
    <t>MAESTRA TALLER DE PINTURA</t>
  </si>
  <si>
    <t>MIGUEL REYES GONZALEZ</t>
  </si>
  <si>
    <t>COORDINADOR MIGRANTE</t>
  </si>
  <si>
    <t>REGM511206HMNYNG08</t>
  </si>
  <si>
    <t>REGM511206DM4</t>
  </si>
  <si>
    <t>LOLJ800712HVZPPN00</t>
  </si>
  <si>
    <t>JEFE DE TENENCIA "A"</t>
  </si>
  <si>
    <t>LOLJ800712T85</t>
  </si>
  <si>
    <t>SOCF061230BL6</t>
  </si>
  <si>
    <t>SOCF061230MMNTRTA4</t>
  </si>
  <si>
    <t>MEGV0511107B5</t>
  </si>
  <si>
    <t>MEGV051110HMNDRCA1</t>
  </si>
  <si>
    <t>AUXILIAR CONTABLE</t>
  </si>
  <si>
    <t>EUMS040102GX6</t>
  </si>
  <si>
    <t>EUMS040102MMNSSLB9</t>
  </si>
  <si>
    <t>DIVJ890118TI3</t>
  </si>
  <si>
    <t>DIVJ890118HMNZLS02</t>
  </si>
  <si>
    <t>MARIA DEL ROSARIO YAÑEZ GAMA</t>
  </si>
  <si>
    <t>YAGR820105MMNXMS15</t>
  </si>
  <si>
    <t>YAGR820105B69</t>
  </si>
  <si>
    <t>ENFERMERA DEL UBR</t>
  </si>
  <si>
    <t>PAPL860524MMNTRZ02</t>
  </si>
  <si>
    <t>PAPL860524D16</t>
  </si>
  <si>
    <t>DR. DEL AYUNTAMIENTO</t>
  </si>
  <si>
    <t>GAGA000818LE1</t>
  </si>
  <si>
    <t>AUXILIAR ADMINISTRATIVO DE PROTECCION CIVIL</t>
  </si>
  <si>
    <t>CHOFER DE LA AMBULANCIA</t>
  </si>
  <si>
    <t>RAAI900510HMNNRS03</t>
  </si>
  <si>
    <t>RAAI900510CGA</t>
  </si>
  <si>
    <t>AUXILIAR DE PROTECCION CIVIL</t>
  </si>
  <si>
    <t>GAGA000818HMNRNXA4</t>
  </si>
  <si>
    <t>GOTE790519MMNNRM05</t>
  </si>
  <si>
    <t>GOTE7905192C7</t>
  </si>
  <si>
    <t xml:space="preserve">HERNANDEZ VILLA FERMIN </t>
  </si>
  <si>
    <t xml:space="preserve">OPERADOR </t>
  </si>
  <si>
    <t>HEVF6009115HA</t>
  </si>
  <si>
    <t>HEVF600911HMNRLR01</t>
  </si>
  <si>
    <t>AUXILIAR PIPA DE AGUA EL LIMON</t>
  </si>
  <si>
    <t>RECOLECTOR DE BASURA</t>
  </si>
  <si>
    <t>QUIROS MARTINEZ ALEXANDER</t>
  </si>
  <si>
    <t>CORREA RODRIGUEZ LEONILA</t>
  </si>
  <si>
    <t>AYUDANTE GENERAL DEL LIMÓN</t>
  </si>
  <si>
    <t>MENDEZ SALINAS LUZ MARIA</t>
  </si>
  <si>
    <t>ASEO IGLESIA ZAPOTE GDE</t>
  </si>
  <si>
    <t>MESL860202MGRNLZ04</t>
  </si>
  <si>
    <t>MESL860202JVA</t>
  </si>
  <si>
    <t xml:space="preserve">SANCHEZ ESPINOZA MARIO </t>
  </si>
  <si>
    <t>ALBAÑIL SERVICIOS MUNICIPALES</t>
  </si>
  <si>
    <t>SAEM660701HMNNSR11</t>
  </si>
  <si>
    <t>SAEM660701764</t>
  </si>
  <si>
    <t xml:space="preserve">MORENO VILLEGAS VERONICA </t>
  </si>
  <si>
    <t>MOVV940203MMNRLR04</t>
  </si>
  <si>
    <t>MOVV9402039K1</t>
  </si>
  <si>
    <t>AVILES RIOS ADOLFO</t>
  </si>
  <si>
    <t>AIRA620829HMNVSD04</t>
  </si>
  <si>
    <t>AIRA620829324</t>
  </si>
  <si>
    <t>INTENDENTE CALLE EL LIMON</t>
  </si>
  <si>
    <t>CAHY740827MMNSRL08</t>
  </si>
  <si>
    <t>CAHY740827NZ9</t>
  </si>
  <si>
    <t>INTENDENTE PANTEON GUAYABITO</t>
  </si>
  <si>
    <t>VARN800823MMNRJR06</t>
  </si>
  <si>
    <t>VARN800823196</t>
  </si>
  <si>
    <t>AYUDANTE GENERAL SERVICIOS</t>
  </si>
  <si>
    <t>CASO611021HMNRTT09</t>
  </si>
  <si>
    <t>CASO611021TG6</t>
  </si>
  <si>
    <t>CASTAÑEDA HERNANDEZ YOLANDA</t>
  </si>
  <si>
    <t>VARGAS ROJAS NEREIDA</t>
  </si>
  <si>
    <t>CARBAJAL SOTO OTONIEL</t>
  </si>
  <si>
    <t>RIVERA HERNANDEZ RAFAEL</t>
  </si>
  <si>
    <t>BOMBERO ANONAS</t>
  </si>
  <si>
    <t>RIHR790501HMNVRF04</t>
  </si>
  <si>
    <t>RIHR7905019S8</t>
  </si>
  <si>
    <t>OCHOA CARRANZA ELIUTH</t>
  </si>
  <si>
    <t>RECOLECTOR DE BASURA CARRETERA</t>
  </si>
  <si>
    <t>OOCE791128MMNCRL00</t>
  </si>
  <si>
    <t>OOCE791128NP2</t>
  </si>
  <si>
    <t>BOMBERO POZO DEL RÍO</t>
  </si>
  <si>
    <t>CAAL560619HMNHVC07</t>
  </si>
  <si>
    <t>CAAL5606192R8</t>
  </si>
  <si>
    <t>INTENDENTE SAN MIGUEL CANARIO</t>
  </si>
  <si>
    <t>GUVC761119HMNTLR07</t>
  </si>
  <si>
    <t>GUVC761119TC0</t>
  </si>
  <si>
    <t>CHAVEZ AVILA LUCINO</t>
  </si>
  <si>
    <t>GUTIERREZ VILLA CRESPIN</t>
  </si>
  <si>
    <t>PEREZ SERRATO MAURICIO</t>
  </si>
  <si>
    <t>PESM890803HMNRRR02</t>
  </si>
  <si>
    <t>PESM890803DI7</t>
  </si>
  <si>
    <t>SAUCEDO VARGAS PABLO</t>
  </si>
  <si>
    <t>INTENDENTE EN QUERETANO</t>
  </si>
  <si>
    <t>SAVP870630HMNCRB04</t>
  </si>
  <si>
    <t>SAVP870630C90</t>
  </si>
  <si>
    <t>TAVERA SALAZAR VICTOR</t>
  </si>
  <si>
    <t>RECAUDADOR DE BASURA SAN MIGUEL CANARIO</t>
  </si>
  <si>
    <t>TASV780706HMNVLC05</t>
  </si>
  <si>
    <t>TASV780706A89</t>
  </si>
  <si>
    <t>RAMIREZ ESPINOZA MAXIMINO</t>
  </si>
  <si>
    <t>AYUDANTE GENERAL</t>
  </si>
  <si>
    <t>RAEM880821HMNMSX03</t>
  </si>
  <si>
    <t>RAEM880821HF7</t>
  </si>
  <si>
    <t>RAMIREZ ESPINOZA RAUL</t>
  </si>
  <si>
    <t>RAER910713HMNMSL02</t>
  </si>
  <si>
    <t>RAER910713FQ1</t>
  </si>
  <si>
    <t>INTENDENTE GLORIETA EL LIMON</t>
  </si>
  <si>
    <t>MECT920328MMNNRR08</t>
  </si>
  <si>
    <t>MECT920328LC3</t>
  </si>
  <si>
    <t>HERNANDEZ RANGEL EPIFANIA</t>
  </si>
  <si>
    <t xml:space="preserve">MENDIOLA CORTES TERESA </t>
  </si>
  <si>
    <t>HERE610107MMNRNP09</t>
  </si>
  <si>
    <t>HERE6101078V2</t>
  </si>
  <si>
    <t>PEREZ NEGRON PEREZ OMERO</t>
  </si>
  <si>
    <t>INTENDENTE PRIMARIA ANONAS</t>
  </si>
  <si>
    <t>PEPO650424HMNRRM08</t>
  </si>
  <si>
    <t>PEPO650424C77</t>
  </si>
  <si>
    <t>INTENDENTE CALLE COBAEM</t>
  </si>
  <si>
    <t>INTENDENTE DEL AUDITORIO</t>
  </si>
  <si>
    <t>GAGB820213HMNRRN05</t>
  </si>
  <si>
    <t>GAGB820213FU9</t>
  </si>
  <si>
    <t xml:space="preserve">GARCIA GUERRERO BENIGNO </t>
  </si>
  <si>
    <t>PEÑALOZA DUARTE EDID</t>
  </si>
  <si>
    <t>INTENDENTE CLÍNICA PURUNGUEO</t>
  </si>
  <si>
    <t>PEDE800216MGRXRD01</t>
  </si>
  <si>
    <t>PEDE800216744</t>
  </si>
  <si>
    <t xml:space="preserve">SOTO GAONA ALICIA </t>
  </si>
  <si>
    <t>INTENDENTE CALLE NVO ALBARRAN</t>
  </si>
  <si>
    <t>SOGA720616MMNTNL00</t>
  </si>
  <si>
    <t>SOGA7206167C2</t>
  </si>
  <si>
    <t>WENCES MARTINEZ CELERINA</t>
  </si>
  <si>
    <t>INTENDENTE CLÍNICA HUAHUASCO</t>
  </si>
  <si>
    <t>WEMC990928MMNNRL04</t>
  </si>
  <si>
    <t>WEMC990928CL1</t>
  </si>
  <si>
    <t>VILLA CORTES MACARIO</t>
  </si>
  <si>
    <t>VICM810316HMNLRC03</t>
  </si>
  <si>
    <t>VICM810316AC1</t>
  </si>
  <si>
    <t>AVILES ALMAZAN LEONOR</t>
  </si>
  <si>
    <t>INTENDENTE CALLE EL LIMÓN</t>
  </si>
  <si>
    <t>AIAL960419MMNVLN09</t>
  </si>
  <si>
    <t>AIAL960419AG2</t>
  </si>
  <si>
    <t>LEON TAVIRA KAREN BEATRIZ</t>
  </si>
  <si>
    <t>INTENDENTE CANCHA TEPEHUAJE</t>
  </si>
  <si>
    <t>LETK910613MMNNVR07</t>
  </si>
  <si>
    <t>LETK9106134I5</t>
  </si>
  <si>
    <t>REYNOSO FLORES MARGARITA</t>
  </si>
  <si>
    <t>SERVICIOS MUNICIPALES</t>
  </si>
  <si>
    <t>REFM940528MMNYLR02</t>
  </si>
  <si>
    <t>REFM940528RSA</t>
  </si>
  <si>
    <t>INTENDENTE COMUNIDAD EL PALMAR</t>
  </si>
  <si>
    <t>VAVJ890729HMNRLS01</t>
  </si>
  <si>
    <t>VAVJ890729FH8</t>
  </si>
  <si>
    <t>REYNOSO SOLACHE ALEXANDER</t>
  </si>
  <si>
    <t>VARGAS VILLA JESUS</t>
  </si>
  <si>
    <t>RESA050830HMNYLLA1</t>
  </si>
  <si>
    <t>RESA0508307V5</t>
  </si>
  <si>
    <t xml:space="preserve">QUIROS OCAMPO ALEXANDER </t>
  </si>
  <si>
    <t>QUOA760216HMNRCL06</t>
  </si>
  <si>
    <t>QUOA760216A15</t>
  </si>
  <si>
    <t>HERNANDEZ GONZALEZ RODOLFO</t>
  </si>
  <si>
    <t>RECOLECTOR DE BASURA DEL CAMION</t>
  </si>
  <si>
    <t>HEGR960708EV1</t>
  </si>
  <si>
    <t>HERG960708HMNRND08</t>
  </si>
  <si>
    <t>CORTES RUBIO AGUSTIN</t>
  </si>
  <si>
    <t>CORA670426HMNRBG08</t>
  </si>
  <si>
    <t>CORA670426VD1</t>
  </si>
  <si>
    <t>WENCES MONRROY YOSVERANI</t>
  </si>
  <si>
    <t>WEMY991211MMNNNS03</t>
  </si>
  <si>
    <t>WEMY991211AVA</t>
  </si>
  <si>
    <t>REYNOSO NOVA JOSE LUIS</t>
  </si>
  <si>
    <t>RENL7908194S9</t>
  </si>
  <si>
    <t>RENL790819HMCYVS09</t>
  </si>
  <si>
    <t>BOMBERO AGUA POTABLE HUAHUASCO</t>
  </si>
  <si>
    <t>CHOFER CARRO DE BASURA</t>
  </si>
  <si>
    <t>01/07/025</t>
  </si>
  <si>
    <t>DIRECTORA CASA DE LA CULTURA</t>
  </si>
  <si>
    <t xml:space="preserve">DELGADO FLORES JENIFERTH </t>
  </si>
  <si>
    <t>DEFJ961020MMNLLN01</t>
  </si>
  <si>
    <t>DEFJ961020UL6</t>
  </si>
  <si>
    <t>AYUDANTE CASA CULTURA EL LIMON</t>
  </si>
  <si>
    <t>CASA DE LA CULTURA EL LIMÓN</t>
  </si>
  <si>
    <t>CAMA880317MMNSDN06</t>
  </si>
  <si>
    <t>CAMA880317IBA</t>
  </si>
  <si>
    <t>TORRES GOMEZ NEIDELI</t>
  </si>
  <si>
    <t>MERLAN GOMEZ ANABEL</t>
  </si>
  <si>
    <t>MEGA910317MMNRMN00</t>
  </si>
  <si>
    <t>MEGA910317Q30</t>
  </si>
  <si>
    <t>BENITEZ NIETO ROSA</t>
  </si>
  <si>
    <t>INTENDENTE T.S. PASO DEL LIMON</t>
  </si>
  <si>
    <t>BENR690721MMNNTS09</t>
  </si>
  <si>
    <t>BENR690721EA1</t>
  </si>
  <si>
    <t xml:space="preserve">CRUZ DELGADO MARIA GUADALUPE </t>
  </si>
  <si>
    <t>CUDG960223MMNRLD05</t>
  </si>
  <si>
    <t>CUDG960223AZ4</t>
  </si>
  <si>
    <t>MAMN990527MMNRNL11</t>
  </si>
  <si>
    <t>MAMN990527AD0</t>
  </si>
  <si>
    <t>MACN980517MU7</t>
  </si>
  <si>
    <t>MACN980517MMNRRR13</t>
  </si>
  <si>
    <t>MARTINEZ MONDRAGON NELE</t>
  </si>
  <si>
    <t>MARTINEZ CARBAJAL NORMA</t>
  </si>
  <si>
    <t>ORTIZ GONZALEZ EFRAIN</t>
  </si>
  <si>
    <t>OIGE931220TU1</t>
  </si>
  <si>
    <t>OIGE931220HMNRNF04</t>
  </si>
  <si>
    <t>MAESTRO TELESECUNDARIA PURUNGUEO</t>
  </si>
  <si>
    <t>MAESTRA TELESECUNDARIA PURUNGUEO</t>
  </si>
  <si>
    <t>GOPA960430MMNNRN09</t>
  </si>
  <si>
    <t>GOPA960430AB8</t>
  </si>
  <si>
    <t>GONZALEZ PEREZ NEGRON ANABEL</t>
  </si>
  <si>
    <t>MONRROY AVILES GLORIA</t>
  </si>
  <si>
    <t>MOAG700703HL1</t>
  </si>
  <si>
    <t>MOAG700703MMNNVL03</t>
  </si>
  <si>
    <t>INTENDENTE PRIMARIA COPANDARO</t>
  </si>
  <si>
    <t>PEÑA GARCIA LISBET</t>
  </si>
  <si>
    <t>MAESTRA MUNICIPAL CEIBAS</t>
  </si>
  <si>
    <t>PEGL900527MMNXRS02</t>
  </si>
  <si>
    <t>PEGL900527FV5</t>
  </si>
  <si>
    <t>BRAVO GAONA RACHEL</t>
  </si>
  <si>
    <t>INTENDENTE PRESCOLAR ARROYO VERDE</t>
  </si>
  <si>
    <t>BAGR880401MMNRNC01</t>
  </si>
  <si>
    <t>BAGR880401GB4</t>
  </si>
  <si>
    <t>HUERTA HERNANDEZ MARIA CONCEPCION</t>
  </si>
  <si>
    <t>INTENDENTE PRIMARIA HUAHUASCO</t>
  </si>
  <si>
    <t>HUHC911207MMNRRN00</t>
  </si>
  <si>
    <t>HUHC9112072H2</t>
  </si>
  <si>
    <t>VAZQUEZ LUVIANO MIGUEL</t>
  </si>
  <si>
    <t>MAESTRO MUNICIPAL CEIBAS</t>
  </si>
  <si>
    <t>VALM831207HMNZVG06</t>
  </si>
  <si>
    <t>VALM831207HN5</t>
  </si>
  <si>
    <t>VARGAS REYNOSO RAFAEL</t>
  </si>
  <si>
    <t>INTENDENTE PRIMARIA JOSEFA ORTIZ</t>
  </si>
  <si>
    <t>VARR711220HMNRYF08</t>
  </si>
  <si>
    <t>VARR711220JG7</t>
  </si>
  <si>
    <t>HERNANDEZ CARRAZCO MARIA DEL CARMEN</t>
  </si>
  <si>
    <t>MAESTRA TELESECUNDARIA EL LIMON</t>
  </si>
  <si>
    <t>HECC880307MMNRRR08</t>
  </si>
  <si>
    <t>HECC880307LY1</t>
  </si>
  <si>
    <t xml:space="preserve">GUTIERREZ ARRES ARISMEL </t>
  </si>
  <si>
    <t>INTENDENTE TELESECUNDARIA ZIRUCUARO</t>
  </si>
  <si>
    <t>GUAA891129MMNTRR08</t>
  </si>
  <si>
    <t>GUAA8911291K9</t>
  </si>
  <si>
    <t>MONRROY AVILES SELENE</t>
  </si>
  <si>
    <t>INTENDENTE PREESCOLAR RIVA PALACIO</t>
  </si>
  <si>
    <t>MOAS780127MMNNVL04</t>
  </si>
  <si>
    <t>MOAS7801272X1</t>
  </si>
  <si>
    <t>OLIVARES SAUCEDO ADELA</t>
  </si>
  <si>
    <t>OISA870812UH0</t>
  </si>
  <si>
    <t>OISA870812MMNLCD01</t>
  </si>
  <si>
    <t>SILVA CASTRO ARACELI</t>
  </si>
  <si>
    <t>INTENDENTE PREESCOLAR CARAMECUARO</t>
  </si>
  <si>
    <t>SICA830615MMNLSR05</t>
  </si>
  <si>
    <t>SICA830615PL9</t>
  </si>
  <si>
    <t>REYNOSO QUINTERO MIGUEL</t>
  </si>
  <si>
    <t>AYUDANTE ECOLOGÍA</t>
  </si>
  <si>
    <t>REQM060427HMNYNGA8</t>
  </si>
  <si>
    <t>REQM0604278T0</t>
  </si>
  <si>
    <t>SARA900220HMNLYN00</t>
  </si>
  <si>
    <t>SARA900220KF2</t>
  </si>
  <si>
    <t xml:space="preserve">SALGADO REYES ANGEL </t>
  </si>
  <si>
    <t xml:space="preserve">BLAS ANDRES HUMBERTO </t>
  </si>
  <si>
    <t>BAAH710414HMNLNM05</t>
  </si>
  <si>
    <t>BAAH7104144I8</t>
  </si>
  <si>
    <t>INTENDENTE DEL AUDITORIO MUNICIPAL</t>
  </si>
  <si>
    <t>LORS050310MMNPBLA1</t>
  </si>
  <si>
    <t>LORS050310DH2</t>
  </si>
  <si>
    <t>LIMPIEZA DE PATIO H. AYUNTAMIENTO</t>
  </si>
  <si>
    <t>JAGA870410MMNMMB06</t>
  </si>
  <si>
    <t>JAGA8704108NA</t>
  </si>
  <si>
    <t>INTENDENTE DE PREESCOLAR EN NUEVO ALBARRAN</t>
  </si>
  <si>
    <t>EILJ960428HMNSPS07</t>
  </si>
  <si>
    <t>EILJ960428UTA</t>
  </si>
  <si>
    <t>INTENDENTE DE CALLE</t>
  </si>
  <si>
    <t>VIBI950127MDFLRS06</t>
  </si>
  <si>
    <t>VIBI950127AK9</t>
  </si>
  <si>
    <t>MAESTRA TELESECUNDARIA DE CEIBAS</t>
  </si>
  <si>
    <t>JAGL931224MMNMTR00</t>
  </si>
  <si>
    <t>JAGL931224UY1</t>
  </si>
  <si>
    <t>GADJ870729HMNLLN02</t>
  </si>
  <si>
    <t>GADJ870729H23</t>
  </si>
  <si>
    <t>MAESTRO MUNICIPAL PRIMARIA DE BUENA VISTA</t>
  </si>
  <si>
    <t>INTENDENTE PREESCOLAR DEL LIMON</t>
  </si>
  <si>
    <t>RIMG970704MMNVND09</t>
  </si>
  <si>
    <t>RIMG9707046Y0</t>
  </si>
  <si>
    <t>SARB990421MMNLZR08</t>
  </si>
  <si>
    <t>SARB990421NT8</t>
  </si>
  <si>
    <t>MACJ860521CI4</t>
  </si>
  <si>
    <t>INTENDENTE CECYTEM LIMON</t>
  </si>
  <si>
    <t>ESPINOZA LOPEZ JESUS</t>
  </si>
  <si>
    <t>VILLEGAS BARRERA MARIA ISABEL</t>
  </si>
  <si>
    <t xml:space="preserve">JAIMES GUTIERREZ LARISBETH </t>
  </si>
  <si>
    <t>GALLEGOS DELGADO JUAN ANDRES</t>
  </si>
  <si>
    <t>RIVERA MENDOZA MARIA GUADALUPE</t>
  </si>
  <si>
    <t xml:space="preserve">SALAZAR RUIZ BERANIA YAILEN </t>
  </si>
  <si>
    <t xml:space="preserve">MARTINEZ CARBAJAL JANETH </t>
  </si>
  <si>
    <t>AUXILIAR DE COMUNICACIÓN SOCIAL</t>
  </si>
  <si>
    <t>TOLF940501HMNRRR08</t>
  </si>
  <si>
    <t>TOLF940501NF3</t>
  </si>
  <si>
    <t>SUPLENTE DE REGIDOR</t>
  </si>
  <si>
    <t>VERO880804MMCNYR02</t>
  </si>
  <si>
    <t>VERO880804SF4</t>
  </si>
  <si>
    <t xml:space="preserve">GONZALEZ RODRIGUEZ J. JESUS </t>
  </si>
  <si>
    <t>8</t>
  </si>
  <si>
    <t>A DE LA SIERRA A DE LA SIERRA EVANGELINA</t>
  </si>
  <si>
    <t xml:space="preserve">FLORES ESTRADA GLORIA ESTHER </t>
  </si>
  <si>
    <t>3</t>
  </si>
  <si>
    <t>9</t>
  </si>
  <si>
    <t xml:space="preserve">VENCES REYNOSO ORALIA </t>
  </si>
  <si>
    <t>11</t>
  </si>
  <si>
    <t>LUVIANO AYALA DENILSON</t>
  </si>
  <si>
    <t>DE LA TORRE LARA FRANCISCO</t>
  </si>
  <si>
    <t>7</t>
  </si>
  <si>
    <t>SOTO CARRANZA FATIMA JULISSA</t>
  </si>
  <si>
    <t>LOPEZ LOPEZ JUAN</t>
  </si>
  <si>
    <t xml:space="preserve">MEDRANO GARDUÑO VICTOR GAEL </t>
  </si>
  <si>
    <t>2</t>
  </si>
  <si>
    <t>6</t>
  </si>
  <si>
    <t xml:space="preserve">ESQUIVEL MOSCOSA SOL </t>
  </si>
  <si>
    <t>25</t>
  </si>
  <si>
    <t>DIAZ VILLASEÑOR JESUS FRANCISCO</t>
  </si>
  <si>
    <t>22</t>
  </si>
  <si>
    <t>PATIÑO PEREZ MARIA DE LA LUZ</t>
  </si>
  <si>
    <t>GARCIA GAONA AXEL ANTONIO</t>
  </si>
  <si>
    <t>AVILES HERNANDEZ JAIR</t>
  </si>
  <si>
    <t xml:space="preserve">RANGEL ARREZ ISMAEL </t>
  </si>
  <si>
    <t xml:space="preserve">GONZALEZ TORRES EMMA </t>
  </si>
  <si>
    <t>27</t>
  </si>
  <si>
    <t>LOPEZ REBOLLAR SELENE</t>
  </si>
  <si>
    <t>15</t>
  </si>
  <si>
    <t>18</t>
  </si>
  <si>
    <t>10</t>
  </si>
  <si>
    <t>CASTRO MADRIGAL ANHZIRI PATRICIA</t>
  </si>
  <si>
    <t>114</t>
  </si>
  <si>
    <t>JAIMES GOMEZ ABAD</t>
  </si>
  <si>
    <t>4</t>
  </si>
  <si>
    <t>EJERCICIO PRESUPUESTAL FISCAL 2026</t>
  </si>
  <si>
    <t>SECRETARIA DE SERVICIO DE AGUA</t>
  </si>
  <si>
    <t>BENITEZ PONCE FERMÍN</t>
  </si>
  <si>
    <t>BEPF030222HMNNNRA5</t>
  </si>
  <si>
    <t>BEPF030222SK7</t>
  </si>
  <si>
    <t xml:space="preserve">INTENDENTE CAPILLA EL TIMBRE </t>
  </si>
  <si>
    <t>INTENDENTE DE CANCHA SAN CARLOS</t>
  </si>
  <si>
    <t>INTENDENTE JARDIN TZENTZENGUARO</t>
  </si>
  <si>
    <t>INTENDENTE CALLES "B"</t>
  </si>
  <si>
    <t>196</t>
  </si>
  <si>
    <t>INTENDENTE DEL PANTEÓN ZTE. GDE.</t>
  </si>
  <si>
    <t>INTENDENTE JARDIN DE TZENTZENGUARO</t>
  </si>
  <si>
    <t>INTENDENTE DEL JARDIN TIQUICHEO</t>
  </si>
  <si>
    <t>INTENDENTE PRIMARIA ALBARRÁN</t>
  </si>
  <si>
    <t>INTENDENTE TELE.SEC. TZENTZENGUARO</t>
  </si>
  <si>
    <t>INTENDENTE TELESECUNDARIA SAN CARLOS</t>
  </si>
  <si>
    <t>INTENDENCIA PREESCOLAR LA ESCONDIDA</t>
  </si>
  <si>
    <t>MACJ860521MMNRRN04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</si>
</sst>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80A]* #,##0.00_-;\-[$$-80A]* #,##0.00_-;_-[$$-80A]* &quot;-&quot;??_-;_-@_-"/>
    <numFmt numFmtId="165" formatCode="###,###,##0.00"/>
    <numFmt numFmtId="166" formatCode="_-[$$-409]* #,##0.00_ ;_-[$$-409]* \-#,##0.00\ ;_-[$$-409]* &quot;-&quot;??_ ;_-@_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87929F"/>
      <name val="Tahoma"/>
      <family val="2"/>
    </font>
    <font>
      <sz val="36"/>
      <color theme="1"/>
      <name val="Calibri"/>
      <family val="2"/>
      <scheme val="minor"/>
    </font>
    <font>
      <sz val="36"/>
      <color theme="1"/>
      <name val="Arial"/>
      <family val="2"/>
    </font>
    <font>
      <b/>
      <sz val="36"/>
      <name val="Calibri Light"/>
      <family val="2"/>
      <scheme val="major"/>
    </font>
    <font>
      <b/>
      <sz val="36"/>
      <color rgb="FF00B050"/>
      <name val="Calibri Light"/>
      <family val="2"/>
      <scheme val="major"/>
    </font>
    <font>
      <b/>
      <sz val="36"/>
      <color rgb="FFFF0000"/>
      <name val="Calibri Light"/>
      <family val="2"/>
      <scheme val="major"/>
    </font>
    <font>
      <b/>
      <sz val="36"/>
      <name val="Calibri Light"/>
      <family val="1"/>
      <scheme val="major"/>
    </font>
    <font>
      <b/>
      <sz val="36"/>
      <color theme="1"/>
      <name val="Calibri Light"/>
      <family val="2"/>
    </font>
    <font>
      <b/>
      <sz val="36"/>
      <color theme="1"/>
      <name val="Calibri Light"/>
      <family val="2"/>
      <scheme val="major"/>
    </font>
    <font>
      <sz val="36"/>
      <color theme="1"/>
      <name val="Calibri Light"/>
      <family val="2"/>
      <scheme val="major"/>
    </font>
    <font>
      <sz val="36"/>
      <color theme="1"/>
      <name val="Calibri Light"/>
      <family val="2"/>
    </font>
    <font>
      <sz val="36"/>
      <color rgb="FF000000"/>
      <name val="Calibri Light"/>
      <family val="2"/>
    </font>
    <font>
      <b/>
      <sz val="36"/>
      <color theme="1"/>
      <name val="Calibri"/>
      <family val="2"/>
      <scheme val="minor"/>
    </font>
    <font>
      <b/>
      <u/>
      <sz val="36"/>
      <color theme="1"/>
      <name val="Calibri"/>
      <family val="2"/>
      <scheme val="minor"/>
    </font>
    <font>
      <b/>
      <sz val="36"/>
      <name val="Arial"/>
      <family val="2"/>
    </font>
    <font>
      <sz val="36"/>
      <name val="Calibri Light"/>
      <family val="2"/>
      <scheme val="major"/>
    </font>
    <font>
      <sz val="36"/>
      <name val="Arial"/>
      <family val="2"/>
    </font>
    <font>
      <sz val="36"/>
      <name val="Calibri Light"/>
      <family val="1"/>
      <scheme val="major"/>
    </font>
    <font>
      <sz val="36"/>
      <color theme="1"/>
      <name val="Calibri Light"/>
      <family val="1"/>
      <scheme val="major"/>
    </font>
    <font>
      <sz val="36"/>
      <color theme="1"/>
      <name val="Segoe UI Symbol"/>
      <family val="2"/>
    </font>
    <font>
      <sz val="36"/>
      <color rgb="FF00B050"/>
      <name val="Calibri Light"/>
      <family val="2"/>
      <scheme val="major"/>
    </font>
    <font>
      <sz val="36"/>
      <name val="Calibri Light"/>
      <family val="2"/>
    </font>
    <font>
      <b/>
      <u/>
      <sz val="36"/>
      <color theme="1"/>
      <name val="Segoe UI Symbol"/>
      <family val="2"/>
    </font>
    <font>
      <b/>
      <sz val="36"/>
      <color rgb="FF00B050"/>
      <name val="Calibri Light"/>
      <family val="2"/>
    </font>
    <font>
      <sz val="36"/>
      <color rgb="FF000000"/>
      <name val="Calibri Light"/>
      <family val="2"/>
      <scheme val="major"/>
    </font>
    <font>
      <sz val="36"/>
      <color rgb="FF1E395B"/>
      <name val="Calibri Light"/>
      <family val="2"/>
      <scheme val="major"/>
    </font>
    <font>
      <b/>
      <u/>
      <sz val="36"/>
      <color theme="1"/>
      <name val="Calibri Light"/>
      <family val="2"/>
      <scheme val="major"/>
    </font>
    <font>
      <sz val="36"/>
      <name val="MS Sans Serif"/>
    </font>
    <font>
      <u/>
      <sz val="36"/>
      <color theme="1"/>
      <name val="Calibri"/>
      <family val="2"/>
      <scheme val="minor"/>
    </font>
    <font>
      <sz val="36"/>
      <color rgb="FF242424"/>
      <name val="Calibri Light"/>
      <family val="2"/>
      <scheme val="major"/>
    </font>
    <font>
      <b/>
      <sz val="36"/>
      <color theme="1"/>
      <name val="Arial"/>
      <family val="2"/>
    </font>
    <font>
      <b/>
      <sz val="72"/>
      <name val="Calibri Light"/>
      <family val="2"/>
      <scheme val="major"/>
    </font>
    <font>
      <b/>
      <sz val="36"/>
      <color rgb="FFFF0000"/>
      <name val="Calibri"/>
      <family val="2"/>
      <scheme val="minor"/>
    </font>
    <font>
      <b/>
      <sz val="36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FDDEE"/>
        <bgColor indexed="8"/>
      </patternFill>
    </fill>
    <fill>
      <patternFill patternType="solid">
        <fgColor rgb="FF00B050"/>
        <bgColor indexed="64"/>
      </patternFill>
    </fill>
    <fill>
      <patternFill patternType="solid">
        <fgColor rgb="FFC4000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ADADA"/>
      </left>
      <right style="thin">
        <color rgb="FFDADADA"/>
      </right>
      <top/>
      <bottom style="thin">
        <color rgb="FFDADAD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1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3" borderId="0" applyNumberFormat="0" applyFont="0" applyFill="0" applyBorder="0" applyAlignment="0" applyProtection="0">
      <alignment horizontal="left" vertical="top" wrapText="1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5">
    <xf numFmtId="0" fontId="0" fillId="0" borderId="0" xfId="0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0" fontId="9" fillId="0" borderId="0" xfId="1" applyFont="1" applyAlignment="1">
      <alignment horizontal="right" vertical="center"/>
    </xf>
    <xf numFmtId="0" fontId="10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164" fontId="11" fillId="0" borderId="5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164" fontId="11" fillId="0" borderId="3" xfId="1" applyNumberFormat="1" applyFont="1" applyBorder="1" applyAlignment="1">
      <alignment horizontal="center" vertical="center" wrapText="1"/>
    </xf>
    <xf numFmtId="164" fontId="11" fillId="0" borderId="25" xfId="1" applyNumberFormat="1" applyFont="1" applyBorder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/>
    </xf>
    <xf numFmtId="0" fontId="13" fillId="0" borderId="13" xfId="1" applyFont="1" applyBorder="1" applyAlignment="1">
      <alignment vertical="center" wrapText="1"/>
    </xf>
    <xf numFmtId="0" fontId="13" fillId="0" borderId="11" xfId="1" applyFont="1" applyBorder="1" applyAlignment="1">
      <alignment horizontal="center" vertical="center"/>
    </xf>
    <xf numFmtId="14" fontId="13" fillId="0" borderId="11" xfId="1" applyNumberFormat="1" applyFont="1" applyBorder="1" applyAlignment="1">
      <alignment horizontal="center" vertical="center"/>
    </xf>
    <xf numFmtId="0" fontId="13" fillId="0" borderId="11" xfId="3" applyFont="1" applyBorder="1" applyAlignment="1">
      <alignment vertical="center" wrapText="1"/>
    </xf>
    <xf numFmtId="164" fontId="13" fillId="0" borderId="11" xfId="3" applyNumberFormat="1" applyFont="1" applyBorder="1" applyAlignment="1">
      <alignment vertical="center" wrapText="1"/>
    </xf>
    <xf numFmtId="164" fontId="13" fillId="0" borderId="11" xfId="3" applyNumberFormat="1" applyFont="1" applyBorder="1" applyAlignment="1">
      <alignment horizontal="right" vertical="center" wrapText="1"/>
    </xf>
    <xf numFmtId="0" fontId="13" fillId="0" borderId="0" xfId="3" applyFont="1" applyAlignment="1">
      <alignment horizontal="right" vertical="center" wrapText="1"/>
    </xf>
    <xf numFmtId="164" fontId="14" fillId="2" borderId="2" xfId="0" applyNumberFormat="1" applyFont="1" applyFill="1" applyBorder="1" applyAlignment="1">
      <alignment horizontal="right" vertical="center" wrapText="1"/>
    </xf>
    <xf numFmtId="164" fontId="13" fillId="2" borderId="13" xfId="3" applyNumberFormat="1" applyFont="1" applyFill="1" applyBorder="1" applyAlignment="1">
      <alignment horizontal="right" vertical="center" wrapText="1"/>
    </xf>
    <xf numFmtId="2" fontId="13" fillId="2" borderId="11" xfId="3" applyNumberFormat="1" applyFont="1" applyFill="1" applyBorder="1" applyAlignment="1">
      <alignment horizontal="right" vertical="center" wrapText="1"/>
    </xf>
    <xf numFmtId="44" fontId="13" fillId="2" borderId="11" xfId="4" applyFont="1" applyFill="1" applyBorder="1" applyAlignment="1">
      <alignment vertical="center" wrapText="1"/>
    </xf>
    <xf numFmtId="0" fontId="12" fillId="2" borderId="3" xfId="1" applyFont="1" applyFill="1" applyBorder="1" applyAlignment="1">
      <alignment horizontal="center" vertical="center"/>
    </xf>
    <xf numFmtId="0" fontId="13" fillId="0" borderId="13" xfId="1" applyFont="1" applyBorder="1" applyAlignment="1">
      <alignment vertical="center"/>
    </xf>
    <xf numFmtId="0" fontId="13" fillId="0" borderId="6" xfId="3" applyFont="1" applyBorder="1" applyAlignment="1">
      <alignment vertical="center" wrapText="1"/>
    </xf>
    <xf numFmtId="0" fontId="13" fillId="0" borderId="6" xfId="1" applyFont="1" applyBorder="1" applyAlignment="1">
      <alignment horizontal="center" vertical="center"/>
    </xf>
    <xf numFmtId="14" fontId="13" fillId="0" borderId="6" xfId="1" applyNumberFormat="1" applyFont="1" applyBorder="1" applyAlignment="1">
      <alignment horizontal="center" vertical="center"/>
    </xf>
    <xf numFmtId="0" fontId="13" fillId="0" borderId="6" xfId="3" applyFont="1" applyBorder="1" applyAlignment="1">
      <alignment vertical="center"/>
    </xf>
    <xf numFmtId="164" fontId="13" fillId="0" borderId="6" xfId="3" applyNumberFormat="1" applyFont="1" applyBorder="1" applyAlignment="1">
      <alignment horizontal="right" vertical="center" wrapText="1"/>
    </xf>
    <xf numFmtId="0" fontId="13" fillId="0" borderId="0" xfId="3" applyFont="1" applyAlignment="1">
      <alignment horizontal="right" vertical="center"/>
    </xf>
    <xf numFmtId="164" fontId="14" fillId="2" borderId="3" xfId="0" applyNumberFormat="1" applyFont="1" applyFill="1" applyBorder="1" applyAlignment="1">
      <alignment horizontal="right" vertical="center" wrapText="1"/>
    </xf>
    <xf numFmtId="2" fontId="13" fillId="2" borderId="6" xfId="3" applyNumberFormat="1" applyFont="1" applyFill="1" applyBorder="1" applyAlignment="1">
      <alignment horizontal="right" vertical="center"/>
    </xf>
    <xf numFmtId="44" fontId="13" fillId="2" borderId="6" xfId="4" applyFont="1" applyFill="1" applyBorder="1" applyAlignment="1">
      <alignment vertical="center"/>
    </xf>
    <xf numFmtId="0" fontId="13" fillId="0" borderId="28" xfId="3" applyFont="1" applyBorder="1" applyAlignment="1">
      <alignment vertical="center"/>
    </xf>
    <xf numFmtId="0" fontId="13" fillId="0" borderId="26" xfId="3" applyFont="1" applyBorder="1" applyAlignment="1">
      <alignment vertical="center" wrapText="1"/>
    </xf>
    <xf numFmtId="0" fontId="13" fillId="0" borderId="14" xfId="1" applyFont="1" applyBorder="1" applyAlignment="1">
      <alignment vertical="center"/>
    </xf>
    <xf numFmtId="0" fontId="12" fillId="0" borderId="3" xfId="1" applyFont="1" applyBorder="1" applyAlignment="1">
      <alignment horizontal="center" vertical="center"/>
    </xf>
    <xf numFmtId="0" fontId="13" fillId="0" borderId="14" xfId="3" applyFont="1" applyBorder="1" applyAlignment="1">
      <alignment vertical="center"/>
    </xf>
    <xf numFmtId="0" fontId="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1" fillId="4" borderId="0" xfId="1" applyFont="1" applyFill="1" applyAlignment="1">
      <alignment vertical="center"/>
    </xf>
    <xf numFmtId="164" fontId="11" fillId="0" borderId="5" xfId="1" applyNumberFormat="1" applyFont="1" applyBorder="1" applyAlignment="1">
      <alignment horizontal="right" vertical="center"/>
    </xf>
    <xf numFmtId="164" fontId="11" fillId="0" borderId="0" xfId="1" applyNumberFormat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right" vertical="center"/>
    </xf>
    <xf numFmtId="44" fontId="6" fillId="0" borderId="0" xfId="1" applyNumberFormat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1" fillId="4" borderId="0" xfId="1" applyFont="1" applyFill="1" applyAlignment="1">
      <alignment horizontal="left" vertical="center"/>
    </xf>
    <xf numFmtId="0" fontId="11" fillId="0" borderId="5" xfId="1" applyFont="1" applyBorder="1" applyAlignment="1">
      <alignment horizontal="right" vertical="center"/>
    </xf>
    <xf numFmtId="44" fontId="11" fillId="0" borderId="5" xfId="1" applyNumberFormat="1" applyFont="1" applyBorder="1" applyAlignment="1">
      <alignment horizontal="right" vertical="center"/>
    </xf>
    <xf numFmtId="164" fontId="4" fillId="0" borderId="0" xfId="1" applyNumberFormat="1" applyFont="1" applyAlignment="1">
      <alignment vertical="center"/>
    </xf>
    <xf numFmtId="0" fontId="12" fillId="0" borderId="2" xfId="1" applyFont="1" applyBorder="1" applyAlignment="1">
      <alignment horizontal="center" vertical="center"/>
    </xf>
    <xf numFmtId="0" fontId="12" fillId="0" borderId="38" xfId="3" applyFont="1" applyBorder="1" applyAlignment="1">
      <alignment vertical="center"/>
    </xf>
    <xf numFmtId="0" fontId="12" fillId="0" borderId="32" xfId="3" applyFont="1" applyBorder="1" applyAlignment="1">
      <alignment vertical="center"/>
    </xf>
    <xf numFmtId="0" fontId="18" fillId="0" borderId="32" xfId="2" applyNumberFormat="1" applyFont="1" applyFill="1" applyBorder="1" applyAlignment="1">
      <alignment horizontal="center" vertical="center"/>
    </xf>
    <xf numFmtId="0" fontId="12" fillId="0" borderId="32" xfId="3" applyFont="1" applyBorder="1" applyAlignment="1">
      <alignment vertical="center" wrapText="1"/>
    </xf>
    <xf numFmtId="164" fontId="12" fillId="0" borderId="11" xfId="3" applyNumberFormat="1" applyFont="1" applyBorder="1" applyAlignment="1">
      <alignment horizontal="right" vertical="center" wrapText="1"/>
    </xf>
    <xf numFmtId="164" fontId="12" fillId="2" borderId="11" xfId="3" applyNumberFormat="1" applyFont="1" applyFill="1" applyBorder="1" applyAlignment="1">
      <alignment horizontal="right" vertical="center" wrapText="1"/>
    </xf>
    <xf numFmtId="0" fontId="5" fillId="0" borderId="0" xfId="3" applyFont="1" applyAlignment="1">
      <alignment horizontal="right" vertical="center" wrapText="1"/>
    </xf>
    <xf numFmtId="2" fontId="12" fillId="2" borderId="11" xfId="3" applyNumberFormat="1" applyFont="1" applyFill="1" applyBorder="1" applyAlignment="1">
      <alignment horizontal="right" vertical="center" wrapText="1"/>
    </xf>
    <xf numFmtId="44" fontId="12" fillId="2" borderId="11" xfId="4" applyFont="1" applyFill="1" applyBorder="1" applyAlignment="1">
      <alignment vertical="center" wrapText="1"/>
    </xf>
    <xf numFmtId="0" fontId="12" fillId="0" borderId="43" xfId="1" applyFont="1" applyBorder="1" applyAlignment="1">
      <alignment horizontal="center" vertical="center"/>
    </xf>
    <xf numFmtId="0" fontId="12" fillId="0" borderId="3" xfId="3" applyFont="1" applyBorder="1" applyAlignment="1">
      <alignment vertical="center"/>
    </xf>
    <xf numFmtId="0" fontId="12" fillId="0" borderId="3" xfId="3" applyFont="1" applyBorder="1" applyAlignment="1">
      <alignment vertical="center" wrapText="1"/>
    </xf>
    <xf numFmtId="0" fontId="18" fillId="0" borderId="3" xfId="2" applyNumberFormat="1" applyFont="1" applyFill="1" applyBorder="1" applyAlignment="1">
      <alignment horizontal="center" vertical="center"/>
    </xf>
    <xf numFmtId="164" fontId="12" fillId="0" borderId="3" xfId="3" applyNumberFormat="1" applyFont="1" applyBorder="1" applyAlignment="1">
      <alignment horizontal="right" vertical="center" wrapText="1"/>
    </xf>
    <xf numFmtId="164" fontId="12" fillId="0" borderId="6" xfId="3" applyNumberFormat="1" applyFont="1" applyBorder="1" applyAlignment="1">
      <alignment horizontal="right" vertical="center" wrapText="1"/>
    </xf>
    <xf numFmtId="164" fontId="12" fillId="2" borderId="6" xfId="3" applyNumberFormat="1" applyFont="1" applyFill="1" applyBorder="1" applyAlignment="1">
      <alignment horizontal="right" vertical="center" wrapText="1"/>
    </xf>
    <xf numFmtId="0" fontId="5" fillId="0" borderId="0" xfId="3" applyFont="1" applyAlignment="1">
      <alignment horizontal="right" vertical="center"/>
    </xf>
    <xf numFmtId="2" fontId="12" fillId="2" borderId="6" xfId="3" applyNumberFormat="1" applyFont="1" applyFill="1" applyBorder="1" applyAlignment="1">
      <alignment horizontal="right" vertical="center"/>
    </xf>
    <xf numFmtId="44" fontId="12" fillId="2" borderId="6" xfId="4" applyFont="1" applyFill="1" applyBorder="1" applyAlignment="1">
      <alignment vertical="center"/>
    </xf>
    <xf numFmtId="0" fontId="12" fillId="0" borderId="42" xfId="1" applyFont="1" applyBorder="1" applyAlignment="1">
      <alignment horizontal="center" vertical="center"/>
    </xf>
    <xf numFmtId="2" fontId="12" fillId="2" borderId="6" xfId="3" applyNumberFormat="1" applyFont="1" applyFill="1" applyBorder="1" applyAlignment="1">
      <alignment horizontal="right" vertical="center" wrapText="1"/>
    </xf>
    <xf numFmtId="44" fontId="12" fillId="2" borderId="6" xfId="4" applyFont="1" applyFill="1" applyBorder="1" applyAlignment="1">
      <alignment vertical="center" wrapText="1"/>
    </xf>
    <xf numFmtId="0" fontId="12" fillId="2" borderId="3" xfId="3" applyFont="1" applyFill="1" applyBorder="1" applyAlignment="1">
      <alignment wrapText="1"/>
    </xf>
    <xf numFmtId="0" fontId="12" fillId="2" borderId="3" xfId="3" applyFont="1" applyFill="1" applyBorder="1"/>
    <xf numFmtId="0" fontId="18" fillId="0" borderId="3" xfId="7" applyNumberFormat="1" applyFont="1" applyFill="1" applyBorder="1" applyAlignment="1">
      <alignment horizontal="center" vertical="center"/>
    </xf>
    <xf numFmtId="0" fontId="12" fillId="0" borderId="3" xfId="3" applyFont="1" applyBorder="1" applyAlignment="1">
      <alignment wrapText="1"/>
    </xf>
    <xf numFmtId="0" fontId="12" fillId="0" borderId="3" xfId="3" applyFont="1" applyBorder="1"/>
    <xf numFmtId="0" fontId="18" fillId="0" borderId="3" xfId="1" applyFont="1" applyBorder="1" applyAlignment="1">
      <alignment vertical="center" wrapText="1"/>
    </xf>
    <xf numFmtId="0" fontId="5" fillId="0" borderId="0" xfId="3" applyFont="1" applyAlignment="1">
      <alignment vertical="center"/>
    </xf>
    <xf numFmtId="0" fontId="19" fillId="0" borderId="0" xfId="1" applyFont="1" applyAlignment="1">
      <alignment vertical="center" wrapText="1"/>
    </xf>
    <xf numFmtId="0" fontId="20" fillId="0" borderId="0" xfId="2" applyNumberFormat="1" applyFont="1" applyFill="1" applyBorder="1" applyAlignment="1">
      <alignment horizontal="center" vertical="center"/>
    </xf>
    <xf numFmtId="164" fontId="5" fillId="0" borderId="0" xfId="3" applyNumberFormat="1" applyFont="1" applyAlignment="1">
      <alignment horizontal="right" vertical="center"/>
    </xf>
    <xf numFmtId="16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44" fontId="12" fillId="0" borderId="0" xfId="4" applyFont="1" applyFill="1" applyBorder="1" applyAlignment="1">
      <alignment horizontal="right" vertical="center"/>
    </xf>
    <xf numFmtId="164" fontId="15" fillId="0" borderId="0" xfId="1" applyNumberFormat="1" applyFont="1" applyAlignment="1">
      <alignment vertical="center" wrapText="1"/>
    </xf>
    <xf numFmtId="0" fontId="16" fillId="0" borderId="0" xfId="1" applyFont="1" applyAlignment="1">
      <alignment horizontal="center" vertical="center"/>
    </xf>
    <xf numFmtId="0" fontId="15" fillId="4" borderId="0" xfId="1" applyFont="1" applyFill="1" applyAlignment="1">
      <alignment vertical="center"/>
    </xf>
    <xf numFmtId="0" fontId="11" fillId="4" borderId="0" xfId="1" applyFont="1" applyFill="1" applyAlignment="1">
      <alignment horizontal="center" vertical="center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164" fontId="11" fillId="0" borderId="19" xfId="1" applyNumberFormat="1" applyFont="1" applyBorder="1" applyAlignment="1">
      <alignment horizontal="center" vertical="center" wrapText="1"/>
    </xf>
    <xf numFmtId="164" fontId="11" fillId="0" borderId="19" xfId="1" applyNumberFormat="1" applyFont="1" applyBorder="1" applyAlignment="1">
      <alignment horizontal="center" wrapText="1"/>
    </xf>
    <xf numFmtId="164" fontId="11" fillId="0" borderId="20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64" fontId="11" fillId="0" borderId="10" xfId="1" applyNumberFormat="1" applyFont="1" applyBorder="1" applyAlignment="1">
      <alignment horizontal="center" vertical="center" wrapText="1"/>
    </xf>
    <xf numFmtId="164" fontId="11" fillId="0" borderId="10" xfId="1" applyNumberFormat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2" fillId="2" borderId="39" xfId="1" applyFont="1" applyFill="1" applyBorder="1" applyAlignment="1">
      <alignment horizontal="center" vertical="center"/>
    </xf>
    <xf numFmtId="0" fontId="13" fillId="0" borderId="13" xfId="3" applyFont="1" applyBorder="1" applyAlignment="1">
      <alignment vertical="center"/>
    </xf>
    <xf numFmtId="0" fontId="13" fillId="0" borderId="11" xfId="3" applyFont="1" applyBorder="1" applyAlignment="1">
      <alignment vertical="center"/>
    </xf>
    <xf numFmtId="0" fontId="13" fillId="0" borderId="11" xfId="2" applyNumberFormat="1" applyFont="1" applyFill="1" applyBorder="1" applyAlignment="1">
      <alignment horizontal="center" vertical="center"/>
    </xf>
    <xf numFmtId="164" fontId="13" fillId="0" borderId="11" xfId="3" applyNumberFormat="1" applyFont="1" applyBorder="1" applyAlignment="1">
      <alignment vertical="center"/>
    </xf>
    <xf numFmtId="164" fontId="13" fillId="0" borderId="11" xfId="3" applyNumberFormat="1" applyFont="1" applyBorder="1" applyAlignment="1">
      <alignment horizontal="right" vertical="center"/>
    </xf>
    <xf numFmtId="164" fontId="13" fillId="2" borderId="11" xfId="3" applyNumberFormat="1" applyFont="1" applyFill="1" applyBorder="1" applyAlignment="1">
      <alignment horizontal="right" vertical="center"/>
    </xf>
    <xf numFmtId="0" fontId="13" fillId="2" borderId="14" xfId="3" applyFont="1" applyFill="1" applyBorder="1" applyAlignment="1">
      <alignment horizontal="right" vertical="center"/>
    </xf>
    <xf numFmtId="44" fontId="13" fillId="0" borderId="6" xfId="4" applyFont="1" applyFill="1" applyBorder="1" applyAlignment="1">
      <alignment horizontal="right" vertical="center"/>
    </xf>
    <xf numFmtId="0" fontId="13" fillId="0" borderId="21" xfId="3" applyFont="1" applyBorder="1" applyAlignment="1">
      <alignment vertical="center" wrapText="1"/>
    </xf>
    <xf numFmtId="0" fontId="13" fillId="0" borderId="6" xfId="2" applyNumberFormat="1" applyFont="1" applyFill="1" applyBorder="1" applyAlignment="1">
      <alignment horizontal="center" vertical="center"/>
    </xf>
    <xf numFmtId="44" fontId="13" fillId="2" borderId="6" xfId="4" applyFont="1" applyFill="1" applyBorder="1" applyAlignment="1">
      <alignment horizontal="right" vertical="center"/>
    </xf>
    <xf numFmtId="0" fontId="13" fillId="0" borderId="29" xfId="3" applyFont="1" applyBorder="1" applyAlignment="1">
      <alignment vertical="center" wrapText="1"/>
    </xf>
    <xf numFmtId="0" fontId="13" fillId="2" borderId="14" xfId="3" applyFont="1" applyFill="1" applyBorder="1" applyAlignment="1">
      <alignment horizontal="right" vertical="center" wrapText="1"/>
    </xf>
    <xf numFmtId="44" fontId="13" fillId="2" borderId="6" xfId="4" applyFont="1" applyFill="1" applyBorder="1" applyAlignment="1">
      <alignment horizontal="right" vertical="center" wrapText="1"/>
    </xf>
    <xf numFmtId="0" fontId="5" fillId="2" borderId="0" xfId="1" applyFont="1" applyFill="1" applyAlignment="1">
      <alignment horizontal="center" vertical="center"/>
    </xf>
    <xf numFmtId="0" fontId="13" fillId="0" borderId="0" xfId="3" applyFont="1" applyAlignment="1">
      <alignment vertical="center" wrapText="1"/>
    </xf>
    <xf numFmtId="0" fontId="13" fillId="0" borderId="0" xfId="3" applyFont="1" applyAlignment="1">
      <alignment vertical="center"/>
    </xf>
    <xf numFmtId="0" fontId="13" fillId="0" borderId="0" xfId="2" applyNumberFormat="1" applyFont="1" applyFill="1" applyBorder="1" applyAlignment="1">
      <alignment horizontal="center" vertical="center"/>
    </xf>
    <xf numFmtId="164" fontId="13" fillId="0" borderId="0" xfId="3" applyNumberFormat="1" applyFont="1" applyAlignment="1">
      <alignment vertical="center"/>
    </xf>
    <xf numFmtId="164" fontId="13" fillId="0" borderId="0" xfId="3" applyNumberFormat="1" applyFont="1" applyAlignment="1">
      <alignment horizontal="right" vertical="center"/>
    </xf>
    <xf numFmtId="164" fontId="13" fillId="2" borderId="0" xfId="3" applyNumberFormat="1" applyFont="1" applyFill="1" applyAlignment="1">
      <alignment horizontal="right" vertical="center"/>
    </xf>
    <xf numFmtId="164" fontId="14" fillId="2" borderId="0" xfId="0" applyNumberFormat="1" applyFont="1" applyFill="1" applyAlignment="1">
      <alignment horizontal="right" vertical="center" wrapText="1"/>
    </xf>
    <xf numFmtId="0" fontId="13" fillId="2" borderId="0" xfId="3" applyFont="1" applyFill="1" applyAlignment="1">
      <alignment horizontal="right" vertical="center" wrapText="1"/>
    </xf>
    <xf numFmtId="44" fontId="13" fillId="2" borderId="0" xfId="4" applyFont="1" applyFill="1" applyBorder="1" applyAlignment="1">
      <alignment horizontal="right" vertical="center" wrapText="1"/>
    </xf>
    <xf numFmtId="0" fontId="22" fillId="0" borderId="0" xfId="1" applyFont="1" applyAlignment="1">
      <alignment vertical="center"/>
    </xf>
    <xf numFmtId="164" fontId="22" fillId="0" borderId="0" xfId="2" applyNumberFormat="1" applyFont="1" applyFill="1" applyBorder="1" applyAlignment="1">
      <alignment horizontal="center" vertical="center"/>
    </xf>
    <xf numFmtId="0" fontId="22" fillId="0" borderId="0" xfId="1" applyFont="1" applyAlignment="1">
      <alignment vertical="center" indent="1"/>
    </xf>
    <xf numFmtId="164" fontId="22" fillId="0" borderId="0" xfId="1" applyNumberFormat="1" applyFont="1" applyAlignment="1">
      <alignment horizontal="right" vertical="center" indent="1"/>
    </xf>
    <xf numFmtId="0" fontId="22" fillId="0" borderId="0" xfId="1" applyFont="1" applyAlignment="1">
      <alignment horizontal="right" vertical="center" indent="1"/>
    </xf>
    <xf numFmtId="164" fontId="15" fillId="0" borderId="5" xfId="1" applyNumberFormat="1" applyFont="1" applyBorder="1" applyAlignment="1">
      <alignment horizontal="right" vertical="center"/>
    </xf>
    <xf numFmtId="0" fontId="15" fillId="0" borderId="0" xfId="1" applyFont="1" applyAlignment="1">
      <alignment horizontal="right" vertical="center"/>
    </xf>
    <xf numFmtId="0" fontId="23" fillId="0" borderId="0" xfId="1" applyFont="1" applyAlignment="1">
      <alignment vertical="center"/>
    </xf>
    <xf numFmtId="164" fontId="15" fillId="0" borderId="0" xfId="1" applyNumberFormat="1" applyFont="1" applyAlignment="1">
      <alignment horizontal="right" vertical="center"/>
    </xf>
    <xf numFmtId="44" fontId="17" fillId="0" borderId="0" xfId="1" applyNumberFormat="1" applyFont="1" applyAlignment="1">
      <alignment horizontal="right" vertical="center"/>
    </xf>
    <xf numFmtId="0" fontId="6" fillId="4" borderId="0" xfId="1" applyFont="1" applyFill="1" applyAlignment="1">
      <alignment horizontal="center" vertical="center"/>
    </xf>
    <xf numFmtId="0" fontId="15" fillId="0" borderId="5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164" fontId="11" fillId="0" borderId="22" xfId="1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164" fontId="13" fillId="0" borderId="11" xfId="0" applyNumberFormat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4" fontId="13" fillId="0" borderId="13" xfId="0" applyNumberFormat="1" applyFont="1" applyBorder="1" applyAlignment="1">
      <alignment horizontal="center" vertical="center"/>
    </xf>
    <xf numFmtId="44" fontId="13" fillId="0" borderId="11" xfId="4" applyFont="1" applyBorder="1" applyAlignment="1">
      <alignment horizontal="right" vertical="center"/>
    </xf>
    <xf numFmtId="0" fontId="13" fillId="0" borderId="3" xfId="1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4" fontId="13" fillId="0" borderId="14" xfId="0" applyNumberFormat="1" applyFont="1" applyBorder="1" applyAlignment="1">
      <alignment horizontal="center" vertical="center"/>
    </xf>
    <xf numFmtId="44" fontId="13" fillId="0" borderId="6" xfId="4" applyFont="1" applyBorder="1" applyAlignment="1">
      <alignment horizontal="right" vertical="center"/>
    </xf>
    <xf numFmtId="0" fontId="5" fillId="2" borderId="0" xfId="1" applyFont="1" applyFill="1" applyAlignment="1">
      <alignment horizontal="right" vertical="center"/>
    </xf>
    <xf numFmtId="0" fontId="25" fillId="0" borderId="0" xfId="1" applyFont="1" applyAlignment="1">
      <alignment vertical="center"/>
    </xf>
    <xf numFmtId="44" fontId="17" fillId="0" borderId="0" xfId="2" applyFont="1" applyBorder="1" applyAlignment="1">
      <alignment horizontal="right" vertical="center"/>
    </xf>
    <xf numFmtId="44" fontId="6" fillId="0" borderId="0" xfId="2" applyFont="1" applyBorder="1" applyAlignment="1">
      <alignment horizontal="right" vertical="center"/>
    </xf>
    <xf numFmtId="0" fontId="26" fillId="0" borderId="0" xfId="1" applyFont="1" applyAlignment="1">
      <alignment horizontal="left" vertical="center"/>
    </xf>
    <xf numFmtId="0" fontId="11" fillId="0" borderId="22" xfId="1" applyFont="1" applyBorder="1" applyAlignment="1">
      <alignment vertical="center" wrapText="1"/>
    </xf>
    <xf numFmtId="0" fontId="11" fillId="0" borderId="22" xfId="1" applyFont="1" applyBorder="1" applyAlignment="1">
      <alignment horizontal="center" vertical="center" wrapText="1"/>
    </xf>
    <xf numFmtId="0" fontId="12" fillId="0" borderId="0" xfId="1" applyFont="1" applyAlignment="1">
      <alignment horizontal="right" vertical="center"/>
    </xf>
    <xf numFmtId="0" fontId="12" fillId="0" borderId="3" xfId="0" applyFont="1" applyBorder="1" applyAlignment="1">
      <alignment vertical="center"/>
    </xf>
    <xf numFmtId="0" fontId="12" fillId="0" borderId="3" xfId="1" applyFont="1" applyBorder="1" applyAlignment="1">
      <alignment vertical="center" wrapText="1"/>
    </xf>
    <xf numFmtId="0" fontId="18" fillId="0" borderId="13" xfId="1" applyFont="1" applyBorder="1" applyAlignment="1">
      <alignment vertical="center" wrapText="1"/>
    </xf>
    <xf numFmtId="0" fontId="12" fillId="0" borderId="11" xfId="1" applyFont="1" applyBorder="1" applyAlignment="1">
      <alignment vertical="center"/>
    </xf>
    <xf numFmtId="164" fontId="12" fillId="0" borderId="11" xfId="1" applyNumberFormat="1" applyFont="1" applyBorder="1" applyAlignment="1">
      <alignment horizontal="right" vertical="center"/>
    </xf>
    <xf numFmtId="164" fontId="27" fillId="2" borderId="11" xfId="0" applyNumberFormat="1" applyFont="1" applyFill="1" applyBorder="1" applyAlignment="1">
      <alignment horizontal="right" vertical="center" wrapText="1"/>
    </xf>
    <xf numFmtId="2" fontId="12" fillId="0" borderId="11" xfId="1" applyNumberFormat="1" applyFont="1" applyBorder="1" applyAlignment="1">
      <alignment horizontal="center" vertical="center"/>
    </xf>
    <xf numFmtId="44" fontId="12" fillId="0" borderId="11" xfId="4" applyFont="1" applyBorder="1" applyAlignment="1">
      <alignment horizontal="right" vertical="center"/>
    </xf>
    <xf numFmtId="0" fontId="12" fillId="0" borderId="14" xfId="3" applyFont="1" applyBorder="1" applyAlignment="1">
      <alignment vertical="center" wrapText="1"/>
    </xf>
    <xf numFmtId="0" fontId="12" fillId="0" borderId="6" xfId="3" applyFont="1" applyBorder="1" applyAlignment="1">
      <alignment vertical="center" wrapText="1"/>
    </xf>
    <xf numFmtId="0" fontId="12" fillId="0" borderId="0" xfId="3" applyFont="1" applyAlignment="1">
      <alignment horizontal="right" vertical="center" wrapText="1"/>
    </xf>
    <xf numFmtId="164" fontId="27" fillId="2" borderId="6" xfId="0" applyNumberFormat="1" applyFont="1" applyFill="1" applyBorder="1" applyAlignment="1">
      <alignment horizontal="right" vertical="center" wrapText="1"/>
    </xf>
    <xf numFmtId="44" fontId="12" fillId="2" borderId="6" xfId="4" applyFont="1" applyFill="1" applyBorder="1" applyAlignment="1">
      <alignment horizontal="right" vertical="center"/>
    </xf>
    <xf numFmtId="0" fontId="12" fillId="0" borderId="3" xfId="3" applyFont="1" applyBorder="1" applyAlignment="1">
      <alignment horizontal="left" vertical="center"/>
    </xf>
    <xf numFmtId="0" fontId="12" fillId="0" borderId="14" xfId="3" applyFont="1" applyBorder="1" applyAlignment="1">
      <alignment vertical="center"/>
    </xf>
    <xf numFmtId="0" fontId="12" fillId="0" borderId="6" xfId="3" applyFont="1" applyBorder="1" applyAlignment="1">
      <alignment vertical="center"/>
    </xf>
    <xf numFmtId="0" fontId="12" fillId="0" borderId="6" xfId="3" applyFont="1" applyBorder="1" applyAlignment="1">
      <alignment horizontal="right" vertical="center"/>
    </xf>
    <xf numFmtId="0" fontId="12" fillId="0" borderId="3" xfId="0" applyFont="1" applyBorder="1" applyAlignment="1">
      <alignment vertical="center" wrapText="1"/>
    </xf>
    <xf numFmtId="0" fontId="12" fillId="0" borderId="14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44" fontId="12" fillId="0" borderId="6" xfId="4" applyFont="1" applyBorder="1" applyAlignment="1">
      <alignment horizontal="right" vertical="center"/>
    </xf>
    <xf numFmtId="0" fontId="12" fillId="0" borderId="14" xfId="1" applyFont="1" applyBorder="1" applyAlignment="1">
      <alignment vertical="center" wrapText="1"/>
    </xf>
    <xf numFmtId="0" fontId="12" fillId="0" borderId="6" xfId="1" applyFont="1" applyBorder="1" applyAlignment="1">
      <alignment vertical="center" wrapText="1"/>
    </xf>
    <xf numFmtId="0" fontId="12" fillId="0" borderId="0" xfId="1" applyFont="1" applyAlignment="1">
      <alignment horizontal="right" vertical="center" wrapText="1"/>
    </xf>
    <xf numFmtId="0" fontId="12" fillId="0" borderId="0" xfId="1" applyFont="1" applyAlignment="1">
      <alignment horizontal="center" vertical="center"/>
    </xf>
    <xf numFmtId="164" fontId="12" fillId="0" borderId="0" xfId="1" applyNumberFormat="1" applyFont="1" applyAlignment="1">
      <alignment horizontal="right" vertical="center"/>
    </xf>
    <xf numFmtId="165" fontId="28" fillId="0" borderId="0" xfId="1" applyNumberFormat="1" applyFont="1" applyAlignment="1">
      <alignment horizontal="right" vertical="center" wrapText="1"/>
    </xf>
    <xf numFmtId="0" fontId="29" fillId="0" borderId="0" xfId="1" applyFont="1" applyAlignment="1">
      <alignment vertical="center"/>
    </xf>
    <xf numFmtId="44" fontId="6" fillId="0" borderId="5" xfId="1" applyNumberFormat="1" applyFont="1" applyBorder="1" applyAlignment="1">
      <alignment horizontal="right" vertical="center"/>
    </xf>
    <xf numFmtId="164" fontId="16" fillId="0" borderId="0" xfId="1" applyNumberFormat="1" applyFont="1" applyAlignment="1">
      <alignment vertical="center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9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164" fontId="11" fillId="0" borderId="10" xfId="1" applyNumberFormat="1" applyFont="1" applyBorder="1" applyAlignment="1">
      <alignment horizontal="right" vertical="center" wrapText="1"/>
    </xf>
    <xf numFmtId="0" fontId="11" fillId="0" borderId="10" xfId="1" applyFont="1" applyBorder="1" applyAlignment="1">
      <alignment horizontal="right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right" vertical="center" wrapText="1"/>
    </xf>
    <xf numFmtId="0" fontId="12" fillId="0" borderId="6" xfId="1" applyFont="1" applyBorder="1" applyAlignment="1">
      <alignment horizontal="center" vertical="center"/>
    </xf>
    <xf numFmtId="164" fontId="27" fillId="2" borderId="3" xfId="0" applyNumberFormat="1" applyFont="1" applyFill="1" applyBorder="1" applyAlignment="1">
      <alignment horizontal="right" vertical="center" wrapText="1"/>
    </xf>
    <xf numFmtId="2" fontId="12" fillId="2" borderId="3" xfId="3" applyNumberFormat="1" applyFont="1" applyFill="1" applyBorder="1" applyAlignment="1">
      <alignment horizontal="center" vertical="center" wrapText="1"/>
    </xf>
    <xf numFmtId="44" fontId="12" fillId="2" borderId="14" xfId="4" applyFont="1" applyFill="1" applyBorder="1" applyAlignment="1">
      <alignment horizontal="right" vertical="center" wrapText="1"/>
    </xf>
    <xf numFmtId="164" fontId="12" fillId="0" borderId="6" xfId="3" applyNumberFormat="1" applyFont="1" applyBorder="1" applyAlignment="1">
      <alignment horizontal="right" vertical="center"/>
    </xf>
    <xf numFmtId="0" fontId="11" fillId="0" borderId="8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2" fillId="0" borderId="6" xfId="2" applyNumberFormat="1" applyFont="1" applyFill="1" applyBorder="1" applyAlignment="1">
      <alignment horizontal="center" vertical="center"/>
    </xf>
    <xf numFmtId="2" fontId="12" fillId="0" borderId="6" xfId="3" applyNumberFormat="1" applyFont="1" applyBorder="1" applyAlignment="1">
      <alignment horizontal="center" vertical="center"/>
    </xf>
    <xf numFmtId="164" fontId="12" fillId="2" borderId="6" xfId="3" applyNumberFormat="1" applyFont="1" applyFill="1" applyBorder="1" applyAlignment="1">
      <alignment horizontal="right" vertical="center"/>
    </xf>
    <xf numFmtId="2" fontId="12" fillId="2" borderId="6" xfId="3" applyNumberFormat="1" applyFont="1" applyFill="1" applyBorder="1" applyAlignment="1">
      <alignment horizontal="center" vertical="center"/>
    </xf>
    <xf numFmtId="0" fontId="12" fillId="0" borderId="13" xfId="3" applyFont="1" applyBorder="1" applyAlignment="1">
      <alignment vertical="center"/>
    </xf>
    <xf numFmtId="0" fontId="12" fillId="0" borderId="21" xfId="3" applyFont="1" applyBorder="1" applyAlignment="1">
      <alignment vertical="center"/>
    </xf>
    <xf numFmtId="0" fontId="12" fillId="0" borderId="2" xfId="3" applyFont="1" applyBorder="1" applyAlignment="1">
      <alignment vertical="center"/>
    </xf>
    <xf numFmtId="0" fontId="11" fillId="0" borderId="13" xfId="3" applyFont="1" applyBorder="1" applyAlignment="1">
      <alignment vertical="center"/>
    </xf>
    <xf numFmtId="0" fontId="18" fillId="0" borderId="11" xfId="2" applyNumberFormat="1" applyFont="1" applyFill="1" applyBorder="1" applyAlignment="1">
      <alignment horizontal="center" vertical="center"/>
    </xf>
    <xf numFmtId="0" fontId="12" fillId="0" borderId="11" xfId="3" applyFont="1" applyBorder="1" applyAlignment="1">
      <alignment vertical="center"/>
    </xf>
    <xf numFmtId="164" fontId="12" fillId="0" borderId="11" xfId="3" applyNumberFormat="1" applyFont="1" applyBorder="1" applyAlignment="1">
      <alignment horizontal="right" vertical="center"/>
    </xf>
    <xf numFmtId="164" fontId="12" fillId="2" borderId="11" xfId="3" applyNumberFormat="1" applyFont="1" applyFill="1" applyBorder="1" applyAlignment="1">
      <alignment horizontal="right" vertical="center"/>
    </xf>
    <xf numFmtId="164" fontId="27" fillId="2" borderId="27" xfId="0" applyNumberFormat="1" applyFont="1" applyFill="1" applyBorder="1" applyAlignment="1">
      <alignment horizontal="right" vertical="center" wrapText="1"/>
    </xf>
    <xf numFmtId="2" fontId="12" fillId="2" borderId="11" xfId="3" applyNumberFormat="1" applyFont="1" applyFill="1" applyBorder="1" applyAlignment="1">
      <alignment horizontal="center" vertical="center"/>
    </xf>
    <xf numFmtId="44" fontId="12" fillId="0" borderId="11" xfId="4" applyFont="1" applyFill="1" applyBorder="1" applyAlignment="1">
      <alignment vertical="center"/>
    </xf>
    <xf numFmtId="0" fontId="18" fillId="0" borderId="6" xfId="2" applyNumberFormat="1" applyFont="1" applyFill="1" applyBorder="1" applyAlignment="1">
      <alignment horizontal="center" vertical="center"/>
    </xf>
    <xf numFmtId="164" fontId="27" fillId="2" borderId="15" xfId="0" applyNumberFormat="1" applyFont="1" applyFill="1" applyBorder="1" applyAlignment="1">
      <alignment horizontal="right" vertical="center" wrapText="1"/>
    </xf>
    <xf numFmtId="0" fontId="12" fillId="0" borderId="10" xfId="3" applyFont="1" applyBorder="1" applyAlignment="1">
      <alignment vertical="center"/>
    </xf>
    <xf numFmtId="4" fontId="4" fillId="0" borderId="0" xfId="1" applyNumberFormat="1" applyFont="1" applyAlignment="1">
      <alignment horizontal="right" vertical="center"/>
    </xf>
    <xf numFmtId="0" fontId="18" fillId="0" borderId="10" xfId="2" applyNumberFormat="1" applyFont="1" applyFill="1" applyBorder="1" applyAlignment="1">
      <alignment horizontal="center" vertical="center"/>
    </xf>
    <xf numFmtId="0" fontId="12" fillId="0" borderId="40" xfId="3" applyFont="1" applyBorder="1" applyAlignment="1">
      <alignment vertical="center"/>
    </xf>
    <xf numFmtId="0" fontId="12" fillId="0" borderId="44" xfId="3" applyFont="1" applyBorder="1" applyAlignment="1">
      <alignment vertical="center"/>
    </xf>
    <xf numFmtId="0" fontId="4" fillId="2" borderId="0" xfId="1" applyFont="1" applyFill="1" applyAlignment="1">
      <alignment horizontal="right" vertical="center"/>
    </xf>
    <xf numFmtId="164" fontId="6" fillId="0" borderId="5" xfId="1" applyNumberFormat="1" applyFont="1" applyBorder="1" applyAlignment="1">
      <alignment vertical="center"/>
    </xf>
    <xf numFmtId="164" fontId="6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 wrapText="1"/>
    </xf>
    <xf numFmtId="164" fontId="4" fillId="0" borderId="0" xfId="1" applyNumberFormat="1" applyFont="1" applyAlignment="1">
      <alignment horizontal="right" vertical="center" wrapText="1"/>
    </xf>
    <xf numFmtId="0" fontId="12" fillId="2" borderId="45" xfId="1" applyFont="1" applyFill="1" applyBorder="1" applyAlignment="1">
      <alignment horizontal="center" vertical="center"/>
    </xf>
    <xf numFmtId="164" fontId="12" fillId="0" borderId="13" xfId="3" applyNumberFormat="1" applyFont="1" applyBorder="1" applyAlignment="1">
      <alignment horizontal="right" vertical="center" wrapText="1"/>
    </xf>
    <xf numFmtId="44" fontId="12" fillId="2" borderId="11" xfId="4" applyFont="1" applyFill="1" applyBorder="1" applyAlignment="1">
      <alignment horizontal="right" vertical="center"/>
    </xf>
    <xf numFmtId="0" fontId="12" fillId="2" borderId="42" xfId="1" applyFont="1" applyFill="1" applyBorder="1" applyAlignment="1">
      <alignment horizontal="center" vertical="center"/>
    </xf>
    <xf numFmtId="44" fontId="12" fillId="0" borderId="6" xfId="4" applyFont="1" applyFill="1" applyBorder="1" applyAlignment="1">
      <alignment horizontal="right" vertical="center"/>
    </xf>
    <xf numFmtId="44" fontId="11" fillId="0" borderId="0" xfId="2" applyFont="1" applyAlignment="1">
      <alignment horizontal="right" vertical="center"/>
    </xf>
    <xf numFmtId="0" fontId="4" fillId="4" borderId="0" xfId="1" applyFont="1" applyFill="1" applyAlignment="1">
      <alignment horizontal="left" vertical="center"/>
    </xf>
    <xf numFmtId="0" fontId="4" fillId="0" borderId="0" xfId="1" applyFont="1" applyAlignment="1">
      <alignment horizontal="left" vertical="center"/>
    </xf>
    <xf numFmtId="164" fontId="4" fillId="0" borderId="0" xfId="1" applyNumberFormat="1" applyFont="1" applyAlignment="1">
      <alignment horizontal="left" vertical="center"/>
    </xf>
    <xf numFmtId="164" fontId="6" fillId="0" borderId="0" xfId="1" applyNumberFormat="1" applyFont="1" applyAlignment="1">
      <alignment horizontal="center" vertical="center"/>
    </xf>
    <xf numFmtId="0" fontId="12" fillId="0" borderId="2" xfId="3" applyFont="1" applyBorder="1" applyAlignment="1">
      <alignment vertical="center" wrapText="1"/>
    </xf>
    <xf numFmtId="0" fontId="12" fillId="0" borderId="13" xfId="3" applyFont="1" applyBorder="1" applyAlignment="1">
      <alignment vertical="center" wrapText="1"/>
    </xf>
    <xf numFmtId="0" fontId="12" fillId="0" borderId="11" xfId="1" applyFont="1" applyBorder="1" applyAlignment="1">
      <alignment horizontal="center" vertical="center"/>
    </xf>
    <xf numFmtId="0" fontId="21" fillId="0" borderId="0" xfId="1" applyFont="1" applyAlignment="1">
      <alignment horizontal="right" vertical="center"/>
    </xf>
    <xf numFmtId="164" fontId="27" fillId="0" borderId="2" xfId="0" applyNumberFormat="1" applyFont="1" applyBorder="1" applyAlignment="1">
      <alignment horizontal="right" vertical="center" wrapText="1"/>
    </xf>
    <xf numFmtId="2" fontId="12" fillId="0" borderId="13" xfId="1" applyNumberFormat="1" applyFont="1" applyBorder="1" applyAlignment="1">
      <alignment horizontal="center" vertical="center"/>
    </xf>
    <xf numFmtId="2" fontId="12" fillId="0" borderId="6" xfId="3" applyNumberFormat="1" applyFont="1" applyBorder="1" applyAlignment="1">
      <alignment horizontal="center" vertical="center" wrapText="1"/>
    </xf>
    <xf numFmtId="164" fontId="27" fillId="0" borderId="3" xfId="0" applyNumberFormat="1" applyFont="1" applyBorder="1" applyAlignment="1">
      <alignment horizontal="right" vertical="center" wrapText="1"/>
    </xf>
    <xf numFmtId="2" fontId="12" fillId="0" borderId="14" xfId="3" applyNumberFormat="1" applyFont="1" applyBorder="1" applyAlignment="1">
      <alignment horizontal="center" vertical="center" wrapText="1"/>
    </xf>
    <xf numFmtId="44" fontId="12" fillId="0" borderId="6" xfId="4" applyFont="1" applyFill="1" applyBorder="1" applyAlignment="1">
      <alignment vertical="center" wrapText="1"/>
    </xf>
    <xf numFmtId="2" fontId="12" fillId="0" borderId="14" xfId="3" applyNumberFormat="1" applyFont="1" applyBorder="1" applyAlignment="1">
      <alignment horizontal="center" vertical="center"/>
    </xf>
    <xf numFmtId="44" fontId="12" fillId="0" borderId="6" xfId="4" applyFont="1" applyFill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44" fontId="17" fillId="0" borderId="5" xfId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12" fillId="2" borderId="2" xfId="1" applyFont="1" applyFill="1" applyBorder="1" applyAlignment="1">
      <alignment horizontal="center" vertical="center"/>
    </xf>
    <xf numFmtId="2" fontId="12" fillId="0" borderId="13" xfId="3" applyNumberFormat="1" applyFont="1" applyBorder="1" applyAlignment="1">
      <alignment horizontal="center" vertical="center"/>
    </xf>
    <xf numFmtId="44" fontId="12" fillId="0" borderId="11" xfId="4" applyFont="1" applyFill="1" applyBorder="1" applyAlignment="1">
      <alignment horizontal="right" vertical="center"/>
    </xf>
    <xf numFmtId="164" fontId="11" fillId="0" borderId="21" xfId="1" applyNumberFormat="1" applyFont="1" applyBorder="1" applyAlignment="1">
      <alignment horizontal="center" vertical="center" wrapText="1"/>
    </xf>
    <xf numFmtId="0" fontId="20" fillId="0" borderId="11" xfId="1" applyFont="1" applyBorder="1" applyAlignment="1">
      <alignment horizontal="center" vertical="center"/>
    </xf>
    <xf numFmtId="0" fontId="12" fillId="0" borderId="11" xfId="3" applyFont="1" applyBorder="1" applyAlignment="1">
      <alignment vertical="center" wrapText="1"/>
    </xf>
    <xf numFmtId="2" fontId="12" fillId="2" borderId="14" xfId="3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vertical="center"/>
    </xf>
    <xf numFmtId="44" fontId="6" fillId="0" borderId="0" xfId="10" applyFont="1" applyFill="1" applyAlignment="1">
      <alignment horizontal="left" vertical="center"/>
    </xf>
    <xf numFmtId="44" fontId="15" fillId="0" borderId="0" xfId="10" applyFont="1" applyFill="1" applyAlignment="1">
      <alignment horizontal="right" vertical="center"/>
    </xf>
    <xf numFmtId="0" fontId="12" fillId="0" borderId="11" xfId="1" applyFont="1" applyBorder="1" applyAlignment="1">
      <alignment vertical="center" wrapText="1"/>
    </xf>
    <xf numFmtId="164" fontId="18" fillId="0" borderId="11" xfId="2" applyNumberFormat="1" applyFont="1" applyFill="1" applyBorder="1" applyAlignment="1">
      <alignment horizontal="center" vertical="center"/>
    </xf>
    <xf numFmtId="44" fontId="18" fillId="0" borderId="11" xfId="2" applyFont="1" applyFill="1" applyBorder="1" applyAlignment="1" applyProtection="1">
      <alignment vertical="center" wrapText="1"/>
    </xf>
    <xf numFmtId="164" fontId="18" fillId="0" borderId="6" xfId="2" applyNumberFormat="1" applyFont="1" applyFill="1" applyBorder="1" applyAlignment="1">
      <alignment horizontal="center" vertical="center"/>
    </xf>
    <xf numFmtId="44" fontId="12" fillId="0" borderId="6" xfId="2" applyFont="1" applyFill="1" applyBorder="1" applyAlignment="1" applyProtection="1">
      <alignment vertical="center" wrapText="1"/>
    </xf>
    <xf numFmtId="165" fontId="18" fillId="0" borderId="6" xfId="1" applyNumberFormat="1" applyFont="1" applyBorder="1" applyAlignment="1">
      <alignment vertical="center" wrapText="1"/>
    </xf>
    <xf numFmtId="44" fontId="18" fillId="0" borderId="6" xfId="2" applyFont="1" applyFill="1" applyBorder="1" applyAlignment="1" applyProtection="1">
      <alignment vertical="center" wrapText="1"/>
    </xf>
    <xf numFmtId="10" fontId="12" fillId="0" borderId="0" xfId="1" applyNumberFormat="1" applyFont="1" applyAlignment="1">
      <alignment horizontal="right" vertical="center"/>
    </xf>
    <xf numFmtId="0" fontId="12" fillId="0" borderId="10" xfId="1" applyFont="1" applyBorder="1" applyAlignment="1">
      <alignment vertical="center" wrapText="1"/>
    </xf>
    <xf numFmtId="164" fontId="18" fillId="0" borderId="10" xfId="2" applyNumberFormat="1" applyFont="1" applyFill="1" applyBorder="1" applyAlignment="1">
      <alignment horizontal="center" vertical="center"/>
    </xf>
    <xf numFmtId="164" fontId="12" fillId="2" borderId="10" xfId="3" applyNumberFormat="1" applyFont="1" applyFill="1" applyBorder="1" applyAlignment="1">
      <alignment horizontal="right" vertical="center"/>
    </xf>
    <xf numFmtId="44" fontId="12" fillId="0" borderId="10" xfId="2" applyFont="1" applyFill="1" applyBorder="1" applyAlignment="1" applyProtection="1">
      <alignment vertical="center" wrapText="1"/>
    </xf>
    <xf numFmtId="0" fontId="12" fillId="0" borderId="41" xfId="3" applyFont="1" applyBorder="1" applyAlignment="1">
      <alignment vertical="center"/>
    </xf>
    <xf numFmtId="0" fontId="12" fillId="0" borderId="40" xfId="1" applyFont="1" applyBorder="1" applyAlignment="1">
      <alignment vertical="center" wrapText="1"/>
    </xf>
    <xf numFmtId="164" fontId="18" fillId="0" borderId="3" xfId="2" applyNumberFormat="1" applyFont="1" applyFill="1" applyBorder="1" applyAlignment="1">
      <alignment horizontal="center" vertical="center"/>
    </xf>
    <xf numFmtId="165" fontId="30" fillId="0" borderId="0" xfId="1" applyNumberFormat="1" applyFont="1" applyAlignment="1">
      <alignment vertical="center" wrapText="1"/>
    </xf>
    <xf numFmtId="166" fontId="4" fillId="0" borderId="0" xfId="1" applyNumberFormat="1" applyFont="1" applyAlignment="1">
      <alignment horizontal="right" vertical="center"/>
    </xf>
    <xf numFmtId="164" fontId="11" fillId="0" borderId="25" xfId="1" applyNumberFormat="1" applyFont="1" applyBorder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31" fillId="0" borderId="0" xfId="1" applyFont="1" applyAlignment="1">
      <alignment vertical="center"/>
    </xf>
    <xf numFmtId="0" fontId="11" fillId="0" borderId="31" xfId="1" applyFont="1" applyBorder="1" applyAlignment="1">
      <alignment horizontal="center" vertical="center" wrapText="1"/>
    </xf>
    <xf numFmtId="164" fontId="12" fillId="0" borderId="30" xfId="3" applyNumberFormat="1" applyFont="1" applyBorder="1" applyAlignment="1">
      <alignment horizontal="right" vertical="center"/>
    </xf>
    <xf numFmtId="164" fontId="12" fillId="2" borderId="30" xfId="3" applyNumberFormat="1" applyFont="1" applyFill="1" applyBorder="1" applyAlignment="1">
      <alignment horizontal="right" vertical="center"/>
    </xf>
    <xf numFmtId="0" fontId="12" fillId="0" borderId="34" xfId="3" applyFont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18" fillId="0" borderId="14" xfId="1" applyFont="1" applyBorder="1" applyAlignment="1">
      <alignment vertical="center" wrapText="1"/>
    </xf>
    <xf numFmtId="0" fontId="18" fillId="0" borderId="6" xfId="1" applyFont="1" applyBorder="1" applyAlignment="1">
      <alignment vertical="center" wrapText="1"/>
    </xf>
    <xf numFmtId="164" fontId="18" fillId="0" borderId="12" xfId="1" applyNumberFormat="1" applyFont="1" applyBorder="1" applyAlignment="1">
      <alignment horizontal="right" vertical="center" wrapText="1"/>
    </xf>
    <xf numFmtId="0" fontId="19" fillId="0" borderId="0" xfId="1" applyFont="1" applyAlignment="1">
      <alignment horizontal="right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21" xfId="0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164" fontId="11" fillId="0" borderId="6" xfId="1" applyNumberFormat="1" applyFont="1" applyBorder="1" applyAlignment="1">
      <alignment horizontal="center" vertical="center" wrapText="1"/>
    </xf>
    <xf numFmtId="164" fontId="18" fillId="0" borderId="6" xfId="1" applyNumberFormat="1" applyFont="1" applyBorder="1" applyAlignment="1">
      <alignment horizontal="right" vertical="center" wrapText="1"/>
    </xf>
    <xf numFmtId="164" fontId="18" fillId="2" borderId="12" xfId="1" applyNumberFormat="1" applyFont="1" applyFill="1" applyBorder="1" applyAlignment="1">
      <alignment horizontal="right" vertical="center" wrapText="1"/>
    </xf>
    <xf numFmtId="164" fontId="18" fillId="2" borderId="6" xfId="1" applyNumberFormat="1" applyFont="1" applyFill="1" applyBorder="1" applyAlignment="1">
      <alignment horizontal="right" vertical="center" wrapText="1"/>
    </xf>
    <xf numFmtId="164" fontId="32" fillId="0" borderId="6" xfId="0" applyNumberFormat="1" applyFont="1" applyBorder="1" applyAlignment="1">
      <alignment horizontal="right" vertical="center"/>
    </xf>
    <xf numFmtId="2" fontId="18" fillId="2" borderId="14" xfId="1" applyNumberFormat="1" applyFont="1" applyFill="1" applyBorder="1" applyAlignment="1">
      <alignment horizontal="center" vertical="center" wrapText="1"/>
    </xf>
    <xf numFmtId="44" fontId="18" fillId="2" borderId="6" xfId="4" applyFont="1" applyFill="1" applyBorder="1" applyAlignment="1">
      <alignment vertical="center" wrapText="1"/>
    </xf>
    <xf numFmtId="0" fontId="18" fillId="0" borderId="6" xfId="1" applyFont="1" applyBorder="1" applyAlignment="1">
      <alignment horizontal="center" vertical="center"/>
    </xf>
    <xf numFmtId="2" fontId="12" fillId="2" borderId="14" xfId="3" applyNumberFormat="1" applyFont="1" applyFill="1" applyBorder="1" applyAlignment="1">
      <alignment horizontal="center" vertical="center"/>
    </xf>
    <xf numFmtId="0" fontId="33" fillId="0" borderId="0" xfId="3" applyFont="1" applyAlignment="1">
      <alignment horizontal="right" vertical="center"/>
    </xf>
    <xf numFmtId="2" fontId="18" fillId="2" borderId="14" xfId="3" applyNumberFormat="1" applyFont="1" applyFill="1" applyBorder="1" applyAlignment="1">
      <alignment horizontal="center" vertical="center"/>
    </xf>
    <xf numFmtId="44" fontId="18" fillId="0" borderId="0" xfId="2" applyFont="1" applyFill="1" applyBorder="1" applyAlignment="1" applyProtection="1">
      <alignment vertical="center" wrapText="1"/>
    </xf>
    <xf numFmtId="164" fontId="12" fillId="0" borderId="0" xfId="1" applyNumberFormat="1" applyFont="1" applyAlignment="1">
      <alignment vertical="center"/>
    </xf>
    <xf numFmtId="0" fontId="12" fillId="0" borderId="37" xfId="3" applyFont="1" applyBorder="1" applyAlignment="1">
      <alignment vertical="center"/>
    </xf>
    <xf numFmtId="0" fontId="12" fillId="0" borderId="35" xfId="3" applyFont="1" applyBorder="1" applyAlignment="1">
      <alignment vertical="center" wrapText="1"/>
    </xf>
    <xf numFmtId="0" fontId="18" fillId="0" borderId="35" xfId="1" applyFont="1" applyBorder="1" applyAlignment="1">
      <alignment horizontal="center" vertical="center"/>
    </xf>
    <xf numFmtId="44" fontId="12" fillId="2" borderId="11" xfId="4" applyFont="1" applyFill="1" applyBorder="1" applyAlignment="1">
      <alignment vertical="center"/>
    </xf>
    <xf numFmtId="0" fontId="12" fillId="0" borderId="29" xfId="3" applyFont="1" applyBorder="1" applyAlignment="1">
      <alignment vertical="center" wrapText="1"/>
    </xf>
    <xf numFmtId="0" fontId="33" fillId="0" borderId="0" xfId="3" applyFont="1" applyAlignment="1">
      <alignment horizontal="right" vertical="center" wrapText="1"/>
    </xf>
    <xf numFmtId="164" fontId="12" fillId="0" borderId="3" xfId="3" applyNumberFormat="1" applyFont="1" applyBorder="1" applyAlignment="1">
      <alignment horizontal="right" vertical="center"/>
    </xf>
    <xf numFmtId="164" fontId="12" fillId="2" borderId="3" xfId="3" applyNumberFormat="1" applyFont="1" applyFill="1" applyBorder="1" applyAlignment="1">
      <alignment horizontal="right" vertical="center"/>
    </xf>
    <xf numFmtId="0" fontId="12" fillId="2" borderId="3" xfId="3" applyFont="1" applyFill="1" applyBorder="1" applyAlignment="1">
      <alignment horizontal="left" wrapText="1"/>
    </xf>
    <xf numFmtId="0" fontId="12" fillId="0" borderId="3" xfId="3" applyFont="1" applyBorder="1" applyAlignment="1">
      <alignment horizontal="left"/>
    </xf>
    <xf numFmtId="0" fontId="12" fillId="0" borderId="3" xfId="0" applyFont="1" applyBorder="1"/>
    <xf numFmtId="1" fontId="5" fillId="0" borderId="0" xfId="1" applyNumberFormat="1" applyFont="1" applyAlignment="1">
      <alignment horizontal="center" vertical="center"/>
    </xf>
    <xf numFmtId="0" fontId="12" fillId="0" borderId="0" xfId="3" applyFont="1" applyAlignment="1">
      <alignment vertical="center"/>
    </xf>
    <xf numFmtId="0" fontId="18" fillId="0" borderId="0" xfId="2" applyNumberFormat="1" applyFont="1" applyFill="1" applyBorder="1" applyAlignment="1">
      <alignment horizontal="center" vertical="center"/>
    </xf>
    <xf numFmtId="2" fontId="12" fillId="2" borderId="11" xfId="3" applyNumberFormat="1" applyFont="1" applyFill="1" applyBorder="1" applyAlignment="1">
      <alignment horizontal="center" vertical="center" wrapText="1"/>
    </xf>
    <xf numFmtId="2" fontId="12" fillId="2" borderId="6" xfId="3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vertical="center" wrapText="1"/>
    </xf>
    <xf numFmtId="164" fontId="11" fillId="0" borderId="6" xfId="1" applyNumberFormat="1" applyFont="1" applyBorder="1" applyAlignment="1">
      <alignment horizontal="right" vertical="center" wrapText="1"/>
    </xf>
    <xf numFmtId="0" fontId="20" fillId="0" borderId="0" xfId="1" applyFont="1" applyAlignment="1">
      <alignment horizontal="right" vertical="center" wrapText="1"/>
    </xf>
    <xf numFmtId="164" fontId="20" fillId="0" borderId="6" xfId="1" applyNumberFormat="1" applyFont="1" applyBorder="1" applyAlignment="1">
      <alignment horizontal="right" vertical="center" wrapText="1"/>
    </xf>
    <xf numFmtId="2" fontId="20" fillId="0" borderId="6" xfId="1" applyNumberFormat="1" applyFont="1" applyBorder="1" applyAlignment="1">
      <alignment horizontal="center" vertical="center" wrapText="1"/>
    </xf>
    <xf numFmtId="164" fontId="12" fillId="0" borderId="0" xfId="3" applyNumberFormat="1" applyFont="1" applyAlignment="1">
      <alignment horizontal="right" vertical="center" wrapText="1"/>
    </xf>
    <xf numFmtId="164" fontId="11" fillId="0" borderId="0" xfId="1" applyNumberFormat="1" applyFont="1" applyAlignment="1">
      <alignment horizontal="left" vertical="center"/>
    </xf>
    <xf numFmtId="0" fontId="12" fillId="0" borderId="43" xfId="1" applyFont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left" wrapText="1"/>
    </xf>
    <xf numFmtId="0" fontId="18" fillId="0" borderId="11" xfId="1" applyFont="1" applyBorder="1" applyAlignment="1">
      <alignment horizontal="center" vertical="center"/>
    </xf>
    <xf numFmtId="0" fontId="18" fillId="0" borderId="11" xfId="1" applyFont="1" applyBorder="1" applyAlignment="1">
      <alignment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164" fontId="18" fillId="2" borderId="11" xfId="1" applyNumberFormat="1" applyFont="1" applyFill="1" applyBorder="1" applyAlignment="1">
      <alignment horizontal="right" vertical="center" wrapText="1"/>
    </xf>
    <xf numFmtId="2" fontId="18" fillId="2" borderId="11" xfId="1" applyNumberFormat="1" applyFont="1" applyFill="1" applyBorder="1" applyAlignment="1">
      <alignment horizontal="right" vertical="center" wrapText="1"/>
    </xf>
    <xf numFmtId="44" fontId="18" fillId="2" borderId="11" xfId="4" applyFont="1" applyFill="1" applyBorder="1" applyAlignment="1">
      <alignment vertical="center" wrapText="1"/>
    </xf>
    <xf numFmtId="0" fontId="12" fillId="2" borderId="11" xfId="3" applyFont="1" applyFill="1" applyBorder="1" applyAlignment="1">
      <alignment horizontal="right" vertical="center" wrapText="1"/>
    </xf>
    <xf numFmtId="0" fontId="12" fillId="2" borderId="6" xfId="3" applyFont="1" applyFill="1" applyBorder="1" applyAlignment="1">
      <alignment horizontal="right" vertical="center" wrapText="1"/>
    </xf>
    <xf numFmtId="0" fontId="12" fillId="2" borderId="6" xfId="3" applyFont="1" applyFill="1" applyBorder="1" applyAlignment="1">
      <alignment horizontal="right" vertical="center"/>
    </xf>
    <xf numFmtId="0" fontId="12" fillId="2" borderId="3" xfId="3" applyFont="1" applyFill="1" applyBorder="1" applyAlignment="1">
      <alignment horizontal="left"/>
    </xf>
    <xf numFmtId="0" fontId="18" fillId="0" borderId="3" xfId="1" applyFont="1" applyBorder="1" applyAlignment="1">
      <alignment horizontal="center" vertical="center"/>
    </xf>
    <xf numFmtId="0" fontId="28" fillId="0" borderId="4" xfId="1" applyFont="1" applyBorder="1" applyAlignment="1">
      <alignment vertical="center" wrapText="1"/>
    </xf>
    <xf numFmtId="44" fontId="15" fillId="0" borderId="0" xfId="2" applyFont="1" applyAlignment="1">
      <alignment horizontal="right" vertical="center"/>
    </xf>
    <xf numFmtId="164" fontId="4" fillId="0" borderId="0" xfId="0" applyNumberFormat="1" applyFont="1" applyAlignment="1">
      <alignment horizontal="center" vertical="center" wrapText="1"/>
    </xf>
    <xf numFmtId="0" fontId="15" fillId="0" borderId="0" xfId="1" applyFont="1" applyAlignment="1">
      <alignment horizontal="left" vertical="center"/>
    </xf>
    <xf numFmtId="0" fontId="12" fillId="2" borderId="44" xfId="1" applyFont="1" applyFill="1" applyBorder="1" applyAlignment="1">
      <alignment horizontal="center" vertical="center"/>
    </xf>
    <xf numFmtId="0" fontId="12" fillId="0" borderId="44" xfId="3" applyFont="1" applyBorder="1" applyAlignment="1">
      <alignment vertical="center" wrapText="1"/>
    </xf>
    <xf numFmtId="0" fontId="12" fillId="0" borderId="21" xfId="3" applyFont="1" applyBorder="1" applyAlignment="1">
      <alignment vertical="center" wrapText="1"/>
    </xf>
    <xf numFmtId="0" fontId="12" fillId="0" borderId="10" xfId="1" applyFont="1" applyBorder="1" applyAlignment="1">
      <alignment horizontal="center" vertical="center"/>
    </xf>
    <xf numFmtId="0" fontId="12" fillId="0" borderId="10" xfId="3" applyFont="1" applyBorder="1" applyAlignment="1">
      <alignment vertical="center" wrapText="1"/>
    </xf>
    <xf numFmtId="164" fontId="12" fillId="2" borderId="10" xfId="3" applyNumberFormat="1" applyFont="1" applyFill="1" applyBorder="1" applyAlignment="1">
      <alignment horizontal="right" vertical="center" wrapText="1"/>
    </xf>
    <xf numFmtId="164" fontId="27" fillId="2" borderId="44" xfId="0" applyNumberFormat="1" applyFont="1" applyFill="1" applyBorder="1" applyAlignment="1">
      <alignment horizontal="right" vertical="center" wrapText="1"/>
    </xf>
    <xf numFmtId="2" fontId="12" fillId="2" borderId="44" xfId="3" applyNumberFormat="1" applyFont="1" applyFill="1" applyBorder="1" applyAlignment="1">
      <alignment horizontal="center" vertical="center" wrapText="1"/>
    </xf>
    <xf numFmtId="44" fontId="12" fillId="2" borderId="21" xfId="4" applyFont="1" applyFill="1" applyBorder="1" applyAlignment="1">
      <alignment horizontal="right" vertical="center" wrapText="1"/>
    </xf>
    <xf numFmtId="0" fontId="12" fillId="0" borderId="3" xfId="3" applyFont="1" applyBorder="1" applyAlignment="1">
      <alignment horizontal="right" vertical="center" wrapText="1"/>
    </xf>
    <xf numFmtId="164" fontId="12" fillId="2" borderId="3" xfId="3" applyNumberFormat="1" applyFont="1" applyFill="1" applyBorder="1" applyAlignment="1">
      <alignment horizontal="right" vertical="center" wrapText="1"/>
    </xf>
    <xf numFmtId="44" fontId="12" fillId="2" borderId="3" xfId="4" applyFont="1" applyFill="1" applyBorder="1" applyAlignment="1">
      <alignment horizontal="right" vertical="center" wrapText="1"/>
    </xf>
    <xf numFmtId="0" fontId="12" fillId="0" borderId="10" xfId="2" applyNumberFormat="1" applyFont="1" applyFill="1" applyBorder="1" applyAlignment="1">
      <alignment horizontal="center" vertical="center"/>
    </xf>
    <xf numFmtId="2" fontId="12" fillId="2" borderId="10" xfId="3" applyNumberFormat="1" applyFont="1" applyFill="1" applyBorder="1" applyAlignment="1">
      <alignment horizontal="center" vertical="center"/>
    </xf>
    <xf numFmtId="44" fontId="12" fillId="2" borderId="10" xfId="4" applyFont="1" applyFill="1" applyBorder="1" applyAlignment="1">
      <alignment horizontal="right" vertical="center"/>
    </xf>
    <xf numFmtId="0" fontId="12" fillId="0" borderId="3" xfId="2" applyNumberFormat="1" applyFont="1" applyFill="1" applyBorder="1" applyAlignment="1">
      <alignment horizontal="center" vertical="center"/>
    </xf>
    <xf numFmtId="0" fontId="5" fillId="0" borderId="3" xfId="3" applyFont="1" applyBorder="1" applyAlignment="1">
      <alignment horizontal="right" vertical="center"/>
    </xf>
    <xf numFmtId="44" fontId="12" fillId="2" borderId="3" xfId="4" applyFont="1" applyFill="1" applyBorder="1" applyAlignment="1">
      <alignment horizontal="right" vertical="center"/>
    </xf>
    <xf numFmtId="0" fontId="4" fillId="0" borderId="3" xfId="1" applyFont="1" applyBorder="1" applyAlignment="1">
      <alignment horizontal="right" vertical="center"/>
    </xf>
    <xf numFmtId="164" fontId="4" fillId="0" borderId="3" xfId="1" applyNumberFormat="1" applyFont="1" applyBorder="1" applyAlignment="1">
      <alignment horizontal="right" vertical="center"/>
    </xf>
    <xf numFmtId="164" fontId="27" fillId="0" borderId="44" xfId="0" applyNumberFormat="1" applyFont="1" applyBorder="1" applyAlignment="1">
      <alignment horizontal="right" vertical="center" wrapText="1"/>
    </xf>
    <xf numFmtId="2" fontId="12" fillId="0" borderId="21" xfId="3" applyNumberFormat="1" applyFont="1" applyBorder="1" applyAlignment="1">
      <alignment horizontal="center" vertical="center"/>
    </xf>
    <xf numFmtId="44" fontId="12" fillId="0" borderId="10" xfId="4" applyFont="1" applyFill="1" applyBorder="1" applyAlignment="1">
      <alignment horizontal="right" vertical="center"/>
    </xf>
    <xf numFmtId="0" fontId="12" fillId="0" borderId="3" xfId="3" applyFont="1" applyBorder="1" applyAlignment="1">
      <alignment horizontal="right" vertical="center"/>
    </xf>
    <xf numFmtId="44" fontId="12" fillId="0" borderId="3" xfId="4" applyFont="1" applyFill="1" applyBorder="1" applyAlignment="1">
      <alignment horizontal="right" vertical="center"/>
    </xf>
    <xf numFmtId="0" fontId="12" fillId="0" borderId="41" xfId="1" applyFont="1" applyBorder="1" applyAlignment="1">
      <alignment vertical="center"/>
    </xf>
    <xf numFmtId="0" fontId="12" fillId="0" borderId="44" xfId="1" applyFont="1" applyBorder="1" applyAlignment="1">
      <alignment vertical="center" wrapText="1"/>
    </xf>
    <xf numFmtId="164" fontId="18" fillId="0" borderId="44" xfId="2" applyNumberFormat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164" fontId="12" fillId="0" borderId="10" xfId="1" applyNumberFormat="1" applyFont="1" applyBorder="1" applyAlignment="1">
      <alignment horizontal="right" vertical="center"/>
    </xf>
    <xf numFmtId="0" fontId="12" fillId="0" borderId="10" xfId="1" applyFont="1" applyBorder="1" applyAlignment="1">
      <alignment horizontal="right" vertical="center"/>
    </xf>
    <xf numFmtId="166" fontId="12" fillId="0" borderId="10" xfId="1" applyNumberFormat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164" fontId="12" fillId="0" borderId="3" xfId="1" applyNumberFormat="1" applyFont="1" applyBorder="1" applyAlignment="1">
      <alignment horizontal="right" vertical="center"/>
    </xf>
    <xf numFmtId="0" fontId="12" fillId="0" borderId="3" xfId="1" applyFont="1" applyBorder="1" applyAlignment="1">
      <alignment horizontal="right" vertical="center"/>
    </xf>
    <xf numFmtId="166" fontId="12" fillId="0" borderId="3" xfId="1" applyNumberFormat="1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44" fontId="12" fillId="0" borderId="10" xfId="4" applyFont="1" applyFill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44" fontId="12" fillId="0" borderId="3" xfId="4" applyFont="1" applyFill="1" applyBorder="1" applyAlignment="1">
      <alignment vertical="center"/>
    </xf>
    <xf numFmtId="44" fontId="12" fillId="2" borderId="0" xfId="4" applyFont="1" applyFill="1" applyBorder="1" applyAlignment="1">
      <alignment vertical="center"/>
    </xf>
    <xf numFmtId="0" fontId="18" fillId="0" borderId="10" xfId="1" applyFont="1" applyBorder="1" applyAlignment="1">
      <alignment vertical="center" wrapText="1"/>
    </xf>
    <xf numFmtId="164" fontId="18" fillId="2" borderId="40" xfId="1" applyNumberFormat="1" applyFont="1" applyFill="1" applyBorder="1" applyAlignment="1">
      <alignment horizontal="right" vertical="center" wrapText="1"/>
    </xf>
    <xf numFmtId="2" fontId="12" fillId="2" borderId="21" xfId="3" applyNumberFormat="1" applyFont="1" applyFill="1" applyBorder="1" applyAlignment="1">
      <alignment horizontal="center" vertical="center"/>
    </xf>
    <xf numFmtId="44" fontId="12" fillId="2" borderId="10" xfId="4" applyFont="1" applyFill="1" applyBorder="1" applyAlignment="1">
      <alignment vertical="center"/>
    </xf>
    <xf numFmtId="164" fontId="18" fillId="2" borderId="3" xfId="1" applyNumberFormat="1" applyFont="1" applyFill="1" applyBorder="1" applyAlignment="1">
      <alignment horizontal="right" vertical="center" wrapText="1"/>
    </xf>
    <xf numFmtId="44" fontId="12" fillId="2" borderId="3" xfId="4" applyFont="1" applyFill="1" applyBorder="1" applyAlignment="1">
      <alignment vertical="center"/>
    </xf>
    <xf numFmtId="14" fontId="12" fillId="0" borderId="3" xfId="1" applyNumberFormat="1" applyFont="1" applyBorder="1" applyAlignment="1">
      <alignment horizontal="center" vertical="center"/>
    </xf>
    <xf numFmtId="14" fontId="18" fillId="0" borderId="3" xfId="1" applyNumberFormat="1" applyFont="1" applyBorder="1" applyAlignment="1">
      <alignment horizontal="center" vertical="center" wrapText="1"/>
    </xf>
    <xf numFmtId="14" fontId="18" fillId="0" borderId="32" xfId="1" applyNumberFormat="1" applyFont="1" applyBorder="1" applyAlignment="1">
      <alignment horizontal="center" vertical="center" wrapText="1"/>
    </xf>
    <xf numFmtId="14" fontId="21" fillId="0" borderId="0" xfId="1" applyNumberFormat="1" applyFont="1" applyAlignment="1">
      <alignment horizontal="center" vertical="center"/>
    </xf>
    <xf numFmtId="14" fontId="13" fillId="0" borderId="0" xfId="1" applyNumberFormat="1" applyFont="1" applyAlignment="1">
      <alignment horizontal="center" vertical="center"/>
    </xf>
    <xf numFmtId="14" fontId="22" fillId="0" borderId="0" xfId="1" applyNumberFormat="1" applyFont="1" applyAlignment="1">
      <alignment horizontal="center" vertical="center"/>
    </xf>
    <xf numFmtId="14" fontId="12" fillId="0" borderId="6" xfId="1" applyNumberFormat="1" applyFont="1" applyBorder="1" applyAlignment="1">
      <alignment horizontal="center" vertical="center"/>
    </xf>
    <xf numFmtId="14" fontId="12" fillId="0" borderId="10" xfId="1" applyNumberFormat="1" applyFont="1" applyBorder="1" applyAlignment="1">
      <alignment horizontal="center" vertical="center"/>
    </xf>
    <xf numFmtId="14" fontId="12" fillId="0" borderId="44" xfId="1" applyNumberFormat="1" applyFont="1" applyBorder="1" applyAlignment="1">
      <alignment horizontal="center" vertical="center"/>
    </xf>
    <xf numFmtId="14" fontId="12" fillId="0" borderId="11" xfId="1" applyNumberFormat="1" applyFont="1" applyBorder="1" applyAlignment="1">
      <alignment horizontal="center" vertical="center"/>
    </xf>
    <xf numFmtId="14" fontId="20" fillId="0" borderId="11" xfId="1" applyNumberFormat="1" applyFont="1" applyBorder="1" applyAlignment="1">
      <alignment horizontal="center" vertical="center" wrapText="1"/>
    </xf>
    <xf numFmtId="14" fontId="21" fillId="0" borderId="6" xfId="1" applyNumberFormat="1" applyFont="1" applyBorder="1" applyAlignment="1">
      <alignment horizontal="center" vertical="center"/>
    </xf>
    <xf numFmtId="14" fontId="12" fillId="0" borderId="21" xfId="1" applyNumberFormat="1" applyFont="1" applyBorder="1" applyAlignment="1">
      <alignment horizontal="center" vertical="center"/>
    </xf>
    <xf numFmtId="14" fontId="4" fillId="0" borderId="0" xfId="1" applyNumberFormat="1" applyFont="1" applyAlignment="1">
      <alignment horizontal="center" vertical="center"/>
    </xf>
    <xf numFmtId="14" fontId="18" fillId="0" borderId="11" xfId="1" applyNumberFormat="1" applyFont="1" applyBorder="1" applyAlignment="1">
      <alignment horizontal="center" vertical="center" wrapText="1"/>
    </xf>
    <xf numFmtId="14" fontId="18" fillId="0" borderId="6" xfId="1" applyNumberFormat="1" applyFont="1" applyBorder="1" applyAlignment="1">
      <alignment horizontal="center" vertical="center" wrapText="1"/>
    </xf>
    <xf numFmtId="14" fontId="12" fillId="0" borderId="36" xfId="1" applyNumberFormat="1" applyFont="1" applyBorder="1" applyAlignment="1">
      <alignment horizontal="center" vertical="center"/>
    </xf>
    <xf numFmtId="14" fontId="12" fillId="0" borderId="12" xfId="1" applyNumberFormat="1" applyFont="1" applyBorder="1" applyAlignment="1">
      <alignment horizontal="center" vertical="center"/>
    </xf>
    <xf numFmtId="14" fontId="12" fillId="0" borderId="0" xfId="1" applyNumberFormat="1" applyFont="1" applyAlignment="1">
      <alignment horizontal="center" vertical="center"/>
    </xf>
    <xf numFmtId="14" fontId="18" fillId="0" borderId="10" xfId="1" applyNumberFormat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20" fillId="0" borderId="3" xfId="1" applyFont="1" applyBorder="1" applyAlignment="1">
      <alignment horizontal="right" vertical="center" wrapText="1"/>
    </xf>
    <xf numFmtId="0" fontId="12" fillId="0" borderId="32" xfId="1" applyFont="1" applyBorder="1" applyAlignment="1">
      <alignment vertical="center" wrapText="1"/>
    </xf>
    <xf numFmtId="0" fontId="18" fillId="0" borderId="44" xfId="2" applyNumberFormat="1" applyFont="1" applyFill="1" applyBorder="1" applyAlignment="1">
      <alignment horizontal="center" vertical="center"/>
    </xf>
    <xf numFmtId="14" fontId="12" fillId="0" borderId="32" xfId="1" applyNumberFormat="1" applyFont="1" applyBorder="1" applyAlignment="1">
      <alignment horizontal="center" vertical="center"/>
    </xf>
    <xf numFmtId="2" fontId="12" fillId="2" borderId="10" xfId="3" applyNumberFormat="1" applyFont="1" applyFill="1" applyBorder="1" applyAlignment="1">
      <alignment horizontal="right" vertical="center"/>
    </xf>
    <xf numFmtId="0" fontId="18" fillId="0" borderId="0" xfId="7" applyNumberFormat="1" applyFont="1" applyFill="1" applyBorder="1" applyAlignment="1">
      <alignment horizontal="center" vertical="center"/>
    </xf>
    <xf numFmtId="0" fontId="12" fillId="0" borderId="0" xfId="3" applyFont="1" applyAlignment="1">
      <alignment vertical="center" wrapText="1"/>
    </xf>
    <xf numFmtId="164" fontId="12" fillId="2" borderId="0" xfId="3" applyNumberFormat="1" applyFont="1" applyFill="1" applyAlignment="1">
      <alignment horizontal="right" vertical="center" wrapText="1"/>
    </xf>
    <xf numFmtId="0" fontId="12" fillId="2" borderId="0" xfId="3" applyFont="1" applyFill="1" applyAlignment="1">
      <alignment horizontal="right" vertical="center"/>
    </xf>
    <xf numFmtId="0" fontId="12" fillId="2" borderId="44" xfId="3" applyFont="1" applyFill="1" applyBorder="1" applyAlignment="1">
      <alignment horizontal="left"/>
    </xf>
    <xf numFmtId="0" fontId="18" fillId="0" borderId="44" xfId="7" applyNumberFormat="1" applyFont="1" applyFill="1" applyBorder="1" applyAlignment="1">
      <alignment horizontal="center" vertical="center"/>
    </xf>
    <xf numFmtId="0" fontId="12" fillId="0" borderId="44" xfId="3" applyFont="1" applyBorder="1" applyAlignment="1">
      <alignment horizontal="left" wrapText="1"/>
    </xf>
    <xf numFmtId="0" fontId="12" fillId="0" borderId="44" xfId="1" applyFont="1" applyBorder="1" applyAlignment="1">
      <alignment horizontal="center" vertical="center"/>
    </xf>
    <xf numFmtId="14" fontId="18" fillId="0" borderId="44" xfId="1" applyNumberFormat="1" applyFont="1" applyBorder="1" applyAlignment="1">
      <alignment horizontal="center" vertical="center" wrapText="1"/>
    </xf>
    <xf numFmtId="0" fontId="12" fillId="2" borderId="10" xfId="3" applyFont="1" applyFill="1" applyBorder="1" applyAlignment="1">
      <alignment horizontal="right" vertical="center" wrapText="1"/>
    </xf>
    <xf numFmtId="44" fontId="12" fillId="2" borderId="10" xfId="4" applyFont="1" applyFill="1" applyBorder="1" applyAlignment="1">
      <alignment vertical="center" wrapText="1"/>
    </xf>
    <xf numFmtId="0" fontId="12" fillId="2" borderId="3" xfId="3" applyFont="1" applyFill="1" applyBorder="1" applyAlignment="1">
      <alignment horizontal="right" vertical="center" wrapText="1"/>
    </xf>
    <xf numFmtId="44" fontId="4" fillId="0" borderId="0" xfId="10" applyFont="1" applyAlignment="1">
      <alignment horizontal="right" vertical="center"/>
    </xf>
    <xf numFmtId="0" fontId="12" fillId="0" borderId="44" xfId="0" applyFont="1" applyBorder="1" applyAlignment="1">
      <alignment vertical="center" wrapText="1"/>
    </xf>
    <xf numFmtId="164" fontId="27" fillId="2" borderId="10" xfId="0" applyNumberFormat="1" applyFont="1" applyFill="1" applyBorder="1" applyAlignment="1">
      <alignment horizontal="right" vertical="center" wrapText="1"/>
    </xf>
    <xf numFmtId="2" fontId="12" fillId="0" borderId="32" xfId="1" applyNumberFormat="1" applyFont="1" applyBorder="1" applyAlignment="1">
      <alignment horizontal="center" vertical="center"/>
    </xf>
    <xf numFmtId="44" fontId="12" fillId="0" borderId="10" xfId="4" applyFont="1" applyBorder="1" applyAlignment="1">
      <alignment horizontal="right" vertical="center"/>
    </xf>
    <xf numFmtId="2" fontId="12" fillId="0" borderId="3" xfId="1" applyNumberFormat="1" applyFont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0" borderId="3" xfId="0" applyFont="1" applyBorder="1" applyAlignment="1">
      <alignment horizontal="right" vertical="center"/>
    </xf>
    <xf numFmtId="44" fontId="12" fillId="0" borderId="3" xfId="4" applyFont="1" applyBorder="1" applyAlignment="1">
      <alignment horizontal="right" vertical="center"/>
    </xf>
    <xf numFmtId="0" fontId="13" fillId="0" borderId="21" xfId="0" applyFont="1" applyBorder="1" applyAlignment="1">
      <alignment vertical="center"/>
    </xf>
    <xf numFmtId="0" fontId="24" fillId="0" borderId="10" xfId="2" applyNumberFormat="1" applyFont="1" applyFill="1" applyBorder="1" applyAlignment="1">
      <alignment horizontal="center" vertical="center"/>
    </xf>
    <xf numFmtId="14" fontId="13" fillId="0" borderId="10" xfId="1" applyNumberFormat="1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164" fontId="14" fillId="2" borderId="44" xfId="0" applyNumberFormat="1" applyFont="1" applyFill="1" applyBorder="1" applyAlignment="1">
      <alignment horizontal="right" vertical="center" wrapText="1"/>
    </xf>
    <xf numFmtId="4" fontId="13" fillId="0" borderId="21" xfId="0" applyNumberFormat="1" applyFont="1" applyBorder="1" applyAlignment="1">
      <alignment horizontal="center" vertical="center"/>
    </xf>
    <xf numFmtId="44" fontId="13" fillId="0" borderId="10" xfId="4" applyFont="1" applyBorder="1" applyAlignment="1">
      <alignment horizontal="right" vertical="center"/>
    </xf>
    <xf numFmtId="0" fontId="13" fillId="0" borderId="3" xfId="0" applyFont="1" applyBorder="1" applyAlignment="1">
      <alignment vertical="center"/>
    </xf>
    <xf numFmtId="0" fontId="24" fillId="0" borderId="3" xfId="2" applyNumberFormat="1" applyFont="1" applyFill="1" applyBorder="1" applyAlignment="1">
      <alignment horizontal="center" vertical="center"/>
    </xf>
    <xf numFmtId="14" fontId="13" fillId="0" borderId="3" xfId="1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44" fontId="13" fillId="0" borderId="3" xfId="4" applyFont="1" applyBorder="1" applyAlignment="1">
      <alignment horizontal="right" vertical="center"/>
    </xf>
    <xf numFmtId="0" fontId="13" fillId="0" borderId="46" xfId="1" applyFont="1" applyBorder="1" applyAlignment="1">
      <alignment vertical="center"/>
    </xf>
    <xf numFmtId="0" fontId="10" fillId="0" borderId="22" xfId="1" applyFont="1" applyBorder="1" applyAlignment="1">
      <alignment horizontal="center" vertical="center" wrapText="1"/>
    </xf>
    <xf numFmtId="49" fontId="35" fillId="0" borderId="0" xfId="10" applyNumberFormat="1" applyFont="1" applyAlignment="1">
      <alignment horizontal="right" vertical="center"/>
    </xf>
    <xf numFmtId="49" fontId="35" fillId="0" borderId="0" xfId="10" applyNumberFormat="1" applyFont="1" applyAlignment="1">
      <alignment horizontal="center" vertical="center"/>
    </xf>
    <xf numFmtId="49" fontId="35" fillId="0" borderId="3" xfId="10" applyNumberFormat="1" applyFont="1" applyBorder="1" applyAlignment="1">
      <alignment horizontal="right" vertical="center"/>
    </xf>
    <xf numFmtId="49" fontId="35" fillId="0" borderId="0" xfId="10" applyNumberFormat="1" applyFont="1" applyAlignment="1">
      <alignment horizontal="right" vertical="center" wrapText="1"/>
    </xf>
    <xf numFmtId="49" fontId="8" fillId="0" borderId="0" xfId="10" applyNumberFormat="1" applyFont="1" applyAlignment="1">
      <alignment horizontal="right" vertical="center"/>
    </xf>
    <xf numFmtId="49" fontId="36" fillId="0" borderId="0" xfId="10" applyNumberFormat="1" applyFont="1" applyAlignment="1">
      <alignment horizontal="right" vertical="center"/>
    </xf>
    <xf numFmtId="0" fontId="12" fillId="0" borderId="38" xfId="3" applyFont="1" applyBorder="1" applyAlignment="1">
      <alignment vertical="center" wrapText="1"/>
    </xf>
    <xf numFmtId="0" fontId="12" fillId="0" borderId="29" xfId="3" applyFont="1" applyBorder="1" applyAlignment="1">
      <alignment vertical="center"/>
    </xf>
    <xf numFmtId="0" fontId="12" fillId="0" borderId="47" xfId="3" applyFont="1" applyBorder="1" applyAlignment="1">
      <alignment vertical="center"/>
    </xf>
    <xf numFmtId="0" fontId="12" fillId="2" borderId="29" xfId="3" applyFont="1" applyFill="1" applyBorder="1" applyAlignment="1">
      <alignment horizontal="left"/>
    </xf>
    <xf numFmtId="0" fontId="12" fillId="0" borderId="29" xfId="3" applyFont="1" applyBorder="1" applyAlignment="1">
      <alignment horizontal="left"/>
    </xf>
    <xf numFmtId="0" fontId="12" fillId="2" borderId="47" xfId="3" applyFont="1" applyFill="1" applyBorder="1" applyAlignment="1">
      <alignment horizontal="left" wrapText="1"/>
    </xf>
    <xf numFmtId="164" fontId="15" fillId="0" borderId="0" xfId="1" applyNumberFormat="1" applyFont="1" applyAlignment="1">
      <alignment vertical="center"/>
    </xf>
    <xf numFmtId="44" fontId="15" fillId="0" borderId="0" xfId="10" applyFont="1" applyAlignment="1">
      <alignment vertical="center"/>
    </xf>
    <xf numFmtId="4" fontId="13" fillId="0" borderId="11" xfId="3" applyNumberFormat="1" applyFont="1" applyBorder="1" applyAlignment="1">
      <alignment horizontal="center" vertical="center" wrapText="1"/>
    </xf>
    <xf numFmtId="4" fontId="13" fillId="0" borderId="6" xfId="3" applyNumberFormat="1" applyFont="1" applyBorder="1" applyAlignment="1">
      <alignment horizontal="center" vertical="center"/>
    </xf>
    <xf numFmtId="164" fontId="13" fillId="0" borderId="6" xfId="3" applyNumberFormat="1" applyFont="1" applyBorder="1" applyAlignment="1">
      <alignment vertical="center"/>
    </xf>
    <xf numFmtId="164" fontId="11" fillId="0" borderId="23" xfId="1" applyNumberFormat="1" applyFont="1" applyBorder="1" applyAlignment="1">
      <alignment horizontal="right" vertical="center"/>
    </xf>
    <xf numFmtId="0" fontId="12" fillId="0" borderId="11" xfId="3" applyFont="1" applyBorder="1" applyAlignment="1">
      <alignment horizontal="right" vertical="center" wrapText="1"/>
    </xf>
    <xf numFmtId="0" fontId="11" fillId="0" borderId="19" xfId="1" applyFont="1" applyBorder="1" applyAlignment="1">
      <alignment horizontal="center" vertical="center" wrapText="1"/>
    </xf>
    <xf numFmtId="2" fontId="13" fillId="0" borderId="11" xfId="3" applyNumberFormat="1" applyFont="1" applyBorder="1" applyAlignment="1">
      <alignment horizontal="center" vertical="center"/>
    </xf>
    <xf numFmtId="2" fontId="13" fillId="0" borderId="0" xfId="3" applyNumberFormat="1" applyFont="1" applyAlignment="1">
      <alignment horizontal="center" vertical="center" wrapText="1"/>
    </xf>
    <xf numFmtId="164" fontId="13" fillId="0" borderId="0" xfId="3" applyNumberFormat="1" applyFont="1" applyAlignment="1">
      <alignment horizontal="right" vertical="center" wrapText="1"/>
    </xf>
    <xf numFmtId="4" fontId="13" fillId="0" borderId="11" xfId="0" applyNumberFormat="1" applyFont="1" applyBorder="1" applyAlignment="1">
      <alignment horizontal="center" vertical="center"/>
    </xf>
    <xf numFmtId="4" fontId="12" fillId="0" borderId="11" xfId="1" applyNumberFormat="1" applyFont="1" applyBorder="1" applyAlignment="1">
      <alignment horizontal="center" vertical="center"/>
    </xf>
    <xf numFmtId="164" fontId="12" fillId="0" borderId="11" xfId="1" applyNumberFormat="1" applyFont="1" applyBorder="1" applyAlignment="1">
      <alignment vertical="center"/>
    </xf>
    <xf numFmtId="0" fontId="12" fillId="0" borderId="6" xfId="3" applyFont="1" applyBorder="1" applyAlignment="1">
      <alignment horizontal="right" vertical="center" wrapText="1"/>
    </xf>
    <xf numFmtId="2" fontId="12" fillId="0" borderId="11" xfId="3" applyNumberFormat="1" applyFont="1" applyBorder="1" applyAlignment="1">
      <alignment horizontal="center" vertical="center"/>
    </xf>
    <xf numFmtId="44" fontId="4" fillId="0" borderId="0" xfId="10" applyFont="1" applyFill="1"/>
    <xf numFmtId="2" fontId="12" fillId="0" borderId="11" xfId="3" applyNumberFormat="1" applyFont="1" applyBorder="1" applyAlignment="1">
      <alignment horizontal="center" vertical="center" wrapText="1"/>
    </xf>
    <xf numFmtId="2" fontId="18" fillId="0" borderId="6" xfId="1" applyNumberFormat="1" applyFont="1" applyBorder="1" applyAlignment="1">
      <alignment horizontal="center" vertical="center" wrapText="1"/>
    </xf>
    <xf numFmtId="164" fontId="12" fillId="0" borderId="14" xfId="3" applyNumberFormat="1" applyFont="1" applyBorder="1" applyAlignment="1">
      <alignment horizontal="right" vertical="center"/>
    </xf>
    <xf numFmtId="0" fontId="18" fillId="0" borderId="11" xfId="1" applyFont="1" applyBorder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2" fontId="12" fillId="2" borderId="48" xfId="3" applyNumberFormat="1" applyFont="1" applyFill="1" applyBorder="1" applyAlignment="1">
      <alignment horizontal="right" vertical="center"/>
    </xf>
    <xf numFmtId="0" fontId="13" fillId="0" borderId="11" xfId="3" applyFont="1" applyBorder="1" applyAlignment="1">
      <alignment horizontal="right" vertical="center" wrapText="1"/>
    </xf>
    <xf numFmtId="0" fontId="13" fillId="0" borderId="6" xfId="3" applyFont="1" applyBorder="1" applyAlignment="1">
      <alignment horizontal="right" vertical="center"/>
    </xf>
    <xf numFmtId="2" fontId="13" fillId="0" borderId="6" xfId="3" applyNumberFormat="1" applyFont="1" applyBorder="1" applyAlignment="1">
      <alignment horizontal="right" vertical="center"/>
    </xf>
    <xf numFmtId="0" fontId="13" fillId="0" borderId="11" xfId="3" applyFont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0" fontId="12" fillId="0" borderId="11" xfId="1" applyFont="1" applyBorder="1" applyAlignment="1">
      <alignment horizontal="right" vertical="center"/>
    </xf>
    <xf numFmtId="2" fontId="12" fillId="0" borderId="6" xfId="3" applyNumberFormat="1" applyFont="1" applyBorder="1" applyAlignment="1">
      <alignment horizontal="right" vertical="center"/>
    </xf>
    <xf numFmtId="2" fontId="12" fillId="0" borderId="11" xfId="1" applyNumberFormat="1" applyFont="1" applyBorder="1" applyAlignment="1">
      <alignment horizontal="right" vertical="center"/>
    </xf>
    <xf numFmtId="0" fontId="12" fillId="0" borderId="11" xfId="3" applyFont="1" applyBorder="1" applyAlignment="1">
      <alignment horizontal="right" vertical="center"/>
    </xf>
    <xf numFmtId="2" fontId="12" fillId="0" borderId="11" xfId="3" applyNumberFormat="1" applyFont="1" applyBorder="1" applyAlignment="1">
      <alignment horizontal="right" vertical="center" wrapText="1"/>
    </xf>
    <xf numFmtId="2" fontId="4" fillId="0" borderId="0" xfId="1" applyNumberFormat="1" applyFont="1" applyAlignment="1">
      <alignment horizontal="right" vertical="center"/>
    </xf>
    <xf numFmtId="2" fontId="12" fillId="0" borderId="30" xfId="3" applyNumberFormat="1" applyFont="1" applyBorder="1" applyAlignment="1">
      <alignment horizontal="right" vertical="center"/>
    </xf>
    <xf numFmtId="2" fontId="12" fillId="0" borderId="0" xfId="3" applyNumberFormat="1" applyFont="1" applyAlignment="1">
      <alignment horizontal="right" vertical="center"/>
    </xf>
    <xf numFmtId="2" fontId="12" fillId="0" borderId="6" xfId="3" applyNumberFormat="1" applyFont="1" applyBorder="1" applyAlignment="1">
      <alignment horizontal="right" vertical="center" wrapText="1"/>
    </xf>
    <xf numFmtId="2" fontId="12" fillId="0" borderId="0" xfId="3" applyNumberFormat="1" applyFont="1" applyAlignment="1">
      <alignment horizontal="right" vertical="center" wrapText="1"/>
    </xf>
    <xf numFmtId="2" fontId="18" fillId="0" borderId="11" xfId="1" applyNumberFormat="1" applyFont="1" applyBorder="1" applyAlignment="1">
      <alignment horizontal="right" vertical="center" wrapText="1"/>
    </xf>
    <xf numFmtId="164" fontId="6" fillId="5" borderId="0" xfId="1" applyNumberFormat="1" applyFont="1" applyFill="1" applyAlignment="1">
      <alignment horizontal="right" vertical="center" wrapText="1"/>
    </xf>
    <xf numFmtId="0" fontId="8" fillId="5" borderId="0" xfId="1" applyFont="1" applyFill="1" applyAlignment="1">
      <alignment horizontal="center" vertical="center" wrapText="1"/>
    </xf>
    <xf numFmtId="164" fontId="9" fillId="5" borderId="0" xfId="1" applyNumberFormat="1" applyFont="1" applyFill="1" applyAlignment="1">
      <alignment horizontal="right" vertical="center"/>
    </xf>
    <xf numFmtId="0" fontId="9" fillId="5" borderId="0" xfId="1" applyFont="1" applyFill="1" applyAlignment="1">
      <alignment horizontal="right" vertical="center"/>
    </xf>
    <xf numFmtId="0" fontId="6" fillId="5" borderId="0" xfId="1" applyFont="1" applyFill="1" applyAlignment="1">
      <alignment horizontal="right" vertical="center" wrapText="1"/>
    </xf>
    <xf numFmtId="0" fontId="9" fillId="5" borderId="0" xfId="1" applyFont="1" applyFill="1" applyAlignment="1">
      <alignment horizontal="center" vertical="center"/>
    </xf>
    <xf numFmtId="2" fontId="12" fillId="0" borderId="49" xfId="3" applyNumberFormat="1" applyFont="1" applyBorder="1" applyAlignment="1">
      <alignment horizontal="center" vertical="center"/>
    </xf>
    <xf numFmtId="2" fontId="12" fillId="2" borderId="48" xfId="3" applyNumberFormat="1" applyFont="1" applyFill="1" applyBorder="1" applyAlignment="1">
      <alignment horizontal="center" vertical="center"/>
    </xf>
    <xf numFmtId="0" fontId="12" fillId="0" borderId="50" xfId="3" applyFont="1" applyBorder="1" applyAlignment="1">
      <alignment vertical="center" wrapText="1"/>
    </xf>
    <xf numFmtId="0" fontId="12" fillId="0" borderId="42" xfId="3" applyFont="1" applyBorder="1" applyAlignment="1">
      <alignment vertical="center"/>
    </xf>
    <xf numFmtId="0" fontId="12" fillId="0" borderId="42" xfId="3" applyFont="1" applyBorder="1" applyAlignment="1">
      <alignment vertical="center" wrapText="1"/>
    </xf>
    <xf numFmtId="0" fontId="12" fillId="0" borderId="42" xfId="3" applyFont="1" applyBorder="1" applyAlignment="1">
      <alignment wrapText="1"/>
    </xf>
    <xf numFmtId="164" fontId="13" fillId="0" borderId="14" xfId="3" applyNumberFormat="1" applyFont="1" applyBorder="1" applyAlignment="1">
      <alignment horizontal="right" vertical="center" wrapText="1"/>
    </xf>
    <xf numFmtId="49" fontId="4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center" vertical="center"/>
    </xf>
    <xf numFmtId="0" fontId="7" fillId="0" borderId="24" xfId="1" applyFont="1" applyBorder="1" applyAlignment="1">
      <alignment vertical="center" wrapText="1"/>
    </xf>
    <xf numFmtId="0" fontId="7" fillId="0" borderId="25" xfId="1" applyFont="1" applyBorder="1" applyAlignment="1">
      <alignment vertical="center" wrapText="1"/>
    </xf>
    <xf numFmtId="0" fontId="7" fillId="0" borderId="23" xfId="1" applyFont="1" applyBorder="1" applyAlignment="1">
      <alignment horizontal="left" vertical="center"/>
    </xf>
    <xf numFmtId="0" fontId="7" fillId="0" borderId="1" xfId="1" applyFont="1" applyBorder="1" applyAlignment="1">
      <alignment vertical="center" wrapText="1"/>
    </xf>
    <xf numFmtId="0" fontId="7" fillId="0" borderId="23" xfId="1" applyFont="1" applyBorder="1" applyAlignment="1">
      <alignment horizontal="left" vertical="center" wrapText="1"/>
    </xf>
    <xf numFmtId="0" fontId="6" fillId="4" borderId="0" xfId="1" applyFont="1" applyFill="1" applyAlignment="1">
      <alignment horizontal="center" vertical="center"/>
    </xf>
    <xf numFmtId="0" fontId="11" fillId="4" borderId="0" xfId="1" applyFont="1" applyFill="1" applyAlignment="1">
      <alignment horizontal="left" vertical="center"/>
    </xf>
    <xf numFmtId="0" fontId="6" fillId="4" borderId="0" xfId="1" applyFont="1" applyFill="1" applyAlignment="1">
      <alignment horizontal="left" vertical="center"/>
    </xf>
    <xf numFmtId="0" fontId="34" fillId="0" borderId="0" xfId="1" applyFont="1" applyAlignment="1">
      <alignment horizontal="center" vertical="center" wrapText="1"/>
    </xf>
    <xf numFmtId="0" fontId="15" fillId="4" borderId="0" xfId="1" applyFont="1" applyFill="1" applyAlignment="1">
      <alignment horizontal="left" vertical="center"/>
    </xf>
    <xf numFmtId="0" fontId="4" fillId="4" borderId="0" xfId="1" applyFont="1" applyFill="1" applyAlignment="1">
      <alignment horizontal="left" vertical="center"/>
    </xf>
    <xf numFmtId="0" fontId="11" fillId="4" borderId="0" xfId="1" applyFont="1" applyFill="1" applyAlignment="1">
      <alignment horizontal="center" vertical="center"/>
    </xf>
    <xf numFmtId="0" fontId="26" fillId="0" borderId="0" xfId="1" applyFont="1" applyAlignment="1">
      <alignment horizontal="left" vertical="center"/>
    </xf>
    <xf numFmtId="0" fontId="6" fillId="4" borderId="33" xfId="1" applyFont="1" applyFill="1" applyBorder="1" applyAlignment="1">
      <alignment horizontal="center" vertical="center"/>
    </xf>
    <xf numFmtId="0" fontId="11" fillId="4" borderId="33" xfId="1" applyFont="1" applyFill="1" applyBorder="1" applyAlignment="1">
      <alignment horizontal="center" vertical="center"/>
    </xf>
  </cellXfs>
  <cellStyles count="11">
    <cellStyle name="Millares 2" xfId="5" xr:uid="{0CA4CC5B-15D2-4321-8A75-3098C38DEC3D}"/>
    <cellStyle name="Millares 2 2" xfId="9" xr:uid="{432B62F9-F5F0-499B-A61B-49B0EA183A52}"/>
    <cellStyle name="Moneda" xfId="10" builtinId="4"/>
    <cellStyle name="Moneda 2" xfId="2" xr:uid="{F83D9E8F-DEED-4DD8-96CE-88D752025A6D}"/>
    <cellStyle name="Moneda 2 2" xfId="7" xr:uid="{0DC4AA39-D211-4149-ABD0-61C6784FDE63}"/>
    <cellStyle name="Moneda 3" xfId="4" xr:uid="{AB46BE7A-AC8A-45F4-9376-12AED4CC63D1}"/>
    <cellStyle name="Moneda 3 2" xfId="8" xr:uid="{996B965E-D6C2-4CB5-A7C1-2732BA4E9ED4}"/>
    <cellStyle name="Normal" xfId="0" builtinId="0"/>
    <cellStyle name="Normal 2" xfId="1" xr:uid="{4FEDD2B9-0CB2-4211-A9F0-E42387D20F7E}"/>
    <cellStyle name="Normal 2 2" xfId="6" xr:uid="{217409C6-AC63-433C-9CDC-7F80F2D4320F}"/>
    <cellStyle name="Normal 3" xfId="3" xr:uid="{72CBA82C-7237-4114-95F6-BC6268E03198}"/>
  </cellStyles>
  <dxfs count="0"/>
  <tableStyles count="0" defaultTableStyle="TableStyleMedium2" defaultPivotStyle="PivotStyleLight16"/>
  <colors>
    <mruColors>
      <color rgb="FFC40000"/>
      <color rgb="FFD00000"/>
      <color rgb="FFC80000"/>
      <color rgb="FFBC0000"/>
      <color rgb="FFB80000"/>
      <color rgb="FFB00000"/>
      <color rgb="FFDA0000"/>
      <color rgb="FFFFC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45DD-833A-43FB-B6DF-2CF7AE4BE08D}">
  <sheetPr>
    <pageSetUpPr fitToPage="1"/>
  </sheetPr>
  <dimension ref="A1:AE835"/>
  <sheetViews>
    <sheetView tabSelected="1" topLeftCell="A354" zoomScale="40" zoomScaleNormal="40" workbookViewId="0">
      <pane xSplit="2" topLeftCell="C1" activePane="topRight" state="frozen"/>
      <selection activeCell="B338" sqref="B338"/>
      <selection pane="topRight" activeCell="B360" sqref="B360"/>
    </sheetView>
  </sheetViews>
  <sheetFormatPr baseColWidth="10" defaultColWidth="33.28515625" defaultRowHeight="46.5" x14ac:dyDescent="0.25"/>
  <cols>
    <col min="1" max="1" width="37.85546875" style="1" customWidth="1"/>
    <col min="2" max="2" width="127" style="1" customWidth="1"/>
    <col min="3" max="3" width="126.7109375" style="1" customWidth="1"/>
    <col min="4" max="4" width="33.28515625" style="2" customWidth="1"/>
    <col min="5" max="5" width="53.7109375" style="2" customWidth="1"/>
    <col min="6" max="6" width="85.42578125" style="1" customWidth="1"/>
    <col min="7" max="7" width="58.85546875" style="1" customWidth="1"/>
    <col min="8" max="8" width="45.7109375" style="1" customWidth="1"/>
    <col min="9" max="9" width="69.140625" style="3" customWidth="1"/>
    <col min="10" max="10" width="63.5703125" style="3" customWidth="1"/>
    <col min="11" max="11" width="64.42578125" style="3" customWidth="1"/>
    <col min="12" max="12" width="57.42578125" style="1" customWidth="1"/>
    <col min="13" max="13" width="70.5703125" style="3" customWidth="1"/>
    <col min="14" max="14" width="61.42578125" style="1" customWidth="1"/>
    <col min="15" max="15" width="77.140625" style="3" customWidth="1"/>
    <col min="16" max="16" width="70.140625" style="3" customWidth="1"/>
    <col min="17" max="17" width="77.140625" style="3" customWidth="1"/>
    <col min="18" max="18" width="69.5703125" style="3" customWidth="1"/>
    <col min="19" max="19" width="84" style="3" customWidth="1"/>
    <col min="20" max="20" width="9.28515625" style="1" customWidth="1"/>
    <col min="21" max="21" width="80.140625" style="3" customWidth="1"/>
    <col min="22" max="22" width="68" style="3" customWidth="1"/>
    <col min="23" max="23" width="49.42578125" style="1" customWidth="1"/>
    <col min="24" max="24" width="87.28515625" style="1" customWidth="1"/>
    <col min="25" max="25" width="44.85546875" style="474" bestFit="1" customWidth="1"/>
    <col min="26" max="26" width="40.85546875" style="1" bestFit="1" customWidth="1"/>
    <col min="27" max="29" width="33.28515625" style="1"/>
    <col min="30" max="31" width="33.28515625" style="3"/>
    <col min="32" max="16384" width="33.28515625" style="1"/>
  </cols>
  <sheetData>
    <row r="1" spans="1:31" ht="82.5" customHeight="1" x14ac:dyDescent="0.25">
      <c r="B1" s="548" t="s">
        <v>1320</v>
      </c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/>
      <c r="V1" s="548"/>
      <c r="W1" s="548"/>
      <c r="X1" s="548"/>
    </row>
    <row r="2" spans="1:31" s="5" customFormat="1" ht="84.75" customHeight="1" x14ac:dyDescent="0.25">
      <c r="A2" s="4"/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8"/>
      <c r="S2" s="548"/>
      <c r="T2" s="548"/>
      <c r="U2" s="548"/>
      <c r="V2" s="548"/>
      <c r="W2" s="548"/>
      <c r="X2" s="548"/>
      <c r="Y2" s="474"/>
      <c r="AD2" s="6"/>
      <c r="AE2" s="6"/>
    </row>
    <row r="3" spans="1:31" s="5" customFormat="1" ht="65.25" customHeight="1" x14ac:dyDescent="0.25">
      <c r="A3" s="4"/>
      <c r="B3" s="548" t="s">
        <v>2086</v>
      </c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  <c r="O3" s="548"/>
      <c r="P3" s="548"/>
      <c r="Q3" s="548"/>
      <c r="R3" s="548"/>
      <c r="S3" s="548"/>
      <c r="T3" s="548"/>
      <c r="U3" s="548"/>
      <c r="V3" s="548"/>
      <c r="W3" s="548"/>
      <c r="X3" s="548"/>
      <c r="Y3" s="474"/>
      <c r="AD3" s="6"/>
      <c r="AE3" s="6"/>
    </row>
    <row r="4" spans="1:31" s="5" customFormat="1" ht="69" customHeight="1" thickBot="1" x14ac:dyDescent="0.3">
      <c r="A4" s="4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474"/>
      <c r="AD4" s="6"/>
      <c r="AE4" s="6"/>
    </row>
    <row r="5" spans="1:31" s="5" customFormat="1" ht="57" customHeight="1" thickBot="1" x14ac:dyDescent="0.3">
      <c r="A5" s="540" t="s">
        <v>1306</v>
      </c>
      <c r="B5" s="541"/>
      <c r="C5" s="526"/>
      <c r="D5" s="526"/>
      <c r="E5" s="526"/>
      <c r="F5" s="526"/>
      <c r="G5" s="526"/>
      <c r="H5" s="526"/>
      <c r="I5" s="526"/>
      <c r="J5" s="526"/>
      <c r="K5" s="526"/>
      <c r="L5" s="526"/>
      <c r="M5" s="526"/>
      <c r="N5" s="526"/>
      <c r="O5" s="526"/>
      <c r="P5" s="526"/>
      <c r="Q5" s="526"/>
      <c r="R5" s="526"/>
      <c r="S5" s="526"/>
      <c r="T5" s="8"/>
      <c r="U5" s="525"/>
      <c r="V5" s="525"/>
      <c r="W5" s="529"/>
      <c r="X5" s="529"/>
      <c r="Y5" s="474"/>
      <c r="AD5" s="6"/>
      <c r="AE5" s="6"/>
    </row>
    <row r="6" spans="1:31" s="5" customFormat="1" ht="71.25" customHeight="1" thickBot="1" x14ac:dyDescent="0.3">
      <c r="A6" s="542" t="s">
        <v>1486</v>
      </c>
      <c r="B6" s="542"/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6"/>
      <c r="N6" s="526"/>
      <c r="O6" s="526"/>
      <c r="P6" s="526"/>
      <c r="Q6" s="526"/>
      <c r="R6" s="526"/>
      <c r="S6" s="526"/>
      <c r="T6" s="8"/>
      <c r="U6" s="525"/>
      <c r="V6" s="525"/>
      <c r="W6" s="529"/>
      <c r="X6" s="529"/>
      <c r="Y6" s="474"/>
      <c r="AD6" s="6"/>
      <c r="AE6" s="6"/>
    </row>
    <row r="7" spans="1:31" s="5" customFormat="1" ht="60" customHeight="1" thickBot="1" x14ac:dyDescent="0.3">
      <c r="A7" s="544" t="s">
        <v>1307</v>
      </c>
      <c r="B7" s="544"/>
      <c r="C7" s="526"/>
      <c r="D7" s="526"/>
      <c r="E7" s="526"/>
      <c r="F7" s="526"/>
      <c r="G7" s="526"/>
      <c r="H7" s="526"/>
      <c r="I7" s="526"/>
      <c r="J7" s="526"/>
      <c r="K7" s="526"/>
      <c r="L7" s="526"/>
      <c r="M7" s="526"/>
      <c r="N7" s="526"/>
      <c r="O7" s="526"/>
      <c r="P7" s="526"/>
      <c r="Q7" s="526"/>
      <c r="R7" s="526"/>
      <c r="S7" s="526"/>
      <c r="T7" s="8"/>
      <c r="U7" s="525"/>
      <c r="V7" s="525"/>
      <c r="W7" s="529"/>
      <c r="X7" s="529"/>
      <c r="Y7" s="474"/>
      <c r="AD7" s="6"/>
      <c r="AE7" s="6"/>
    </row>
    <row r="8" spans="1:31" s="5" customFormat="1" ht="126.75" customHeight="1" thickBot="1" x14ac:dyDescent="0.3">
      <c r="A8" s="543" t="s">
        <v>1696</v>
      </c>
      <c r="B8" s="543"/>
      <c r="C8" s="528"/>
      <c r="D8" s="530"/>
      <c r="E8" s="530"/>
      <c r="F8" s="528"/>
      <c r="G8" s="528"/>
      <c r="H8" s="528"/>
      <c r="I8" s="527"/>
      <c r="J8" s="527"/>
      <c r="K8" s="527"/>
      <c r="L8" s="528"/>
      <c r="M8" s="527"/>
      <c r="N8" s="528"/>
      <c r="O8" s="527"/>
      <c r="P8" s="527"/>
      <c r="Q8" s="527"/>
      <c r="R8" s="527"/>
      <c r="S8" s="527"/>
      <c r="T8" s="9"/>
      <c r="U8" s="527"/>
      <c r="V8" s="527"/>
      <c r="W8" s="528"/>
      <c r="X8" s="528"/>
      <c r="Y8" s="474"/>
      <c r="AD8" s="6"/>
      <c r="AE8" s="6"/>
    </row>
    <row r="9" spans="1:31" s="13" customFormat="1" ht="126.75" customHeight="1" thickBot="1" x14ac:dyDescent="0.3">
      <c r="A9" s="473" t="s">
        <v>1324</v>
      </c>
      <c r="B9" s="11" t="s">
        <v>0</v>
      </c>
      <c r="C9" s="11" t="s">
        <v>1</v>
      </c>
      <c r="D9" s="11" t="s">
        <v>2</v>
      </c>
      <c r="E9" s="11" t="s">
        <v>3</v>
      </c>
      <c r="F9" s="11" t="s">
        <v>4</v>
      </c>
      <c r="G9" s="11" t="s">
        <v>5</v>
      </c>
      <c r="H9" s="11" t="s">
        <v>1351</v>
      </c>
      <c r="I9" s="12" t="s">
        <v>6</v>
      </c>
      <c r="J9" s="12" t="s">
        <v>7</v>
      </c>
      <c r="K9" s="12" t="s">
        <v>8</v>
      </c>
      <c r="L9" s="11" t="s">
        <v>9</v>
      </c>
      <c r="M9" s="12" t="s">
        <v>10</v>
      </c>
      <c r="N9" s="11" t="s">
        <v>11</v>
      </c>
      <c r="O9" s="12" t="s">
        <v>12</v>
      </c>
      <c r="P9" s="12" t="s">
        <v>13</v>
      </c>
      <c r="Q9" s="12" t="s">
        <v>14</v>
      </c>
      <c r="R9" s="12" t="s">
        <v>15</v>
      </c>
      <c r="S9" s="12" t="s">
        <v>16</v>
      </c>
      <c r="U9" s="14" t="s">
        <v>17</v>
      </c>
      <c r="V9" s="15" t="s">
        <v>18</v>
      </c>
      <c r="W9" s="11" t="s">
        <v>19</v>
      </c>
      <c r="X9" s="11" t="s">
        <v>20</v>
      </c>
      <c r="Y9" s="475"/>
      <c r="AD9" s="16"/>
      <c r="AE9" s="16"/>
    </row>
    <row r="10" spans="1:31" s="5" customFormat="1" x14ac:dyDescent="0.25">
      <c r="A10" s="28">
        <v>1</v>
      </c>
      <c r="B10" s="472" t="s">
        <v>21</v>
      </c>
      <c r="C10" s="17" t="s">
        <v>22</v>
      </c>
      <c r="D10" s="18" t="s">
        <v>23</v>
      </c>
      <c r="E10" s="19">
        <v>45536</v>
      </c>
      <c r="F10" s="20" t="s">
        <v>24</v>
      </c>
      <c r="G10" s="20" t="s">
        <v>25</v>
      </c>
      <c r="H10" s="21">
        <f>+I10/30.4</f>
        <v>3029.4736842105262</v>
      </c>
      <c r="I10" s="22">
        <f>+U10*2</f>
        <v>92096</v>
      </c>
      <c r="J10" s="22">
        <f>+I10/30.4*40</f>
        <v>121178.94736842105</v>
      </c>
      <c r="K10" s="22">
        <f>+I10/30.4*20*0.25</f>
        <v>15147.368421052632</v>
      </c>
      <c r="L10" s="488">
        <v>0</v>
      </c>
      <c r="M10" s="21">
        <v>30278.240000000002</v>
      </c>
      <c r="N10" s="509">
        <v>1283.46</v>
      </c>
      <c r="O10" s="22">
        <f>+V10*2</f>
        <v>22096</v>
      </c>
      <c r="P10" s="22">
        <f>+M10+N10+O10</f>
        <v>53657.7</v>
      </c>
      <c r="Q10" s="22">
        <f t="shared" ref="Q10:Q20" si="0">+J10-M10</f>
        <v>90900.707368421048</v>
      </c>
      <c r="R10" s="22">
        <f t="shared" ref="R10:R20" si="1">+K10-N10</f>
        <v>13863.908421052631</v>
      </c>
      <c r="S10" s="22">
        <f>+I10-O10</f>
        <v>70000</v>
      </c>
      <c r="T10" s="23"/>
      <c r="U10" s="24">
        <v>46048</v>
      </c>
      <c r="V10" s="25">
        <f>+U10-X10</f>
        <v>11048</v>
      </c>
      <c r="W10" s="26">
        <v>0</v>
      </c>
      <c r="X10" s="27">
        <v>35000</v>
      </c>
      <c r="Y10" s="474"/>
      <c r="AD10" s="6"/>
      <c r="AE10" s="6"/>
    </row>
    <row r="11" spans="1:31" s="5" customFormat="1" x14ac:dyDescent="0.25">
      <c r="A11" s="28">
        <v>2</v>
      </c>
      <c r="B11" s="29" t="s">
        <v>26</v>
      </c>
      <c r="C11" s="30" t="s">
        <v>27</v>
      </c>
      <c r="D11" s="31" t="s">
        <v>28</v>
      </c>
      <c r="E11" s="32">
        <v>45536</v>
      </c>
      <c r="F11" s="33" t="s">
        <v>29</v>
      </c>
      <c r="G11" s="33" t="s">
        <v>30</v>
      </c>
      <c r="H11" s="21">
        <f t="shared" ref="H11:H21" si="2">+I11/30.4</f>
        <v>766.84210526315792</v>
      </c>
      <c r="I11" s="22">
        <f t="shared" ref="I11:I21" si="3">+U11*2</f>
        <v>23312</v>
      </c>
      <c r="J11" s="34">
        <f t="shared" ref="J11:J20" si="4">+I11/30.4*40</f>
        <v>30673.684210526317</v>
      </c>
      <c r="K11" s="34">
        <f t="shared" ref="K11:K20" si="5">+I11/30.4*20*0.25</f>
        <v>3834.2105263157896</v>
      </c>
      <c r="L11" s="489">
        <v>0</v>
      </c>
      <c r="M11" s="490">
        <v>4158.8999999999996</v>
      </c>
      <c r="N11" s="510">
        <v>106.35</v>
      </c>
      <c r="O11" s="22">
        <f t="shared" ref="O11:O20" si="6">+V11*2</f>
        <v>3312</v>
      </c>
      <c r="P11" s="22">
        <f t="shared" ref="P11:P19" si="7">+M11+N11+O11</f>
        <v>7577.25</v>
      </c>
      <c r="Q11" s="34">
        <f t="shared" si="0"/>
        <v>26514.784210526319</v>
      </c>
      <c r="R11" s="34">
        <f t="shared" si="1"/>
        <v>3727.8605263157897</v>
      </c>
      <c r="S11" s="22">
        <f t="shared" ref="S11:S20" si="8">+I11-O11</f>
        <v>20000</v>
      </c>
      <c r="T11" s="35"/>
      <c r="U11" s="36">
        <v>11656</v>
      </c>
      <c r="V11" s="25">
        <f t="shared" ref="V11:V21" si="9">+U11-X11</f>
        <v>1656</v>
      </c>
      <c r="W11" s="37">
        <v>0</v>
      </c>
      <c r="X11" s="38">
        <v>10000</v>
      </c>
      <c r="Y11" s="474"/>
      <c r="AD11" s="6"/>
      <c r="AE11" s="6"/>
    </row>
    <row r="12" spans="1:31" s="5" customFormat="1" x14ac:dyDescent="0.25">
      <c r="A12" s="28">
        <v>3</v>
      </c>
      <c r="B12" s="39" t="s">
        <v>56</v>
      </c>
      <c r="C12" s="40" t="s">
        <v>1742</v>
      </c>
      <c r="D12" s="31" t="s">
        <v>28</v>
      </c>
      <c r="E12" s="32">
        <v>45536</v>
      </c>
      <c r="F12" s="33" t="s">
        <v>57</v>
      </c>
      <c r="G12" s="33" t="s">
        <v>58</v>
      </c>
      <c r="H12" s="21">
        <f t="shared" si="2"/>
        <v>599.47368421052636</v>
      </c>
      <c r="I12" s="22">
        <f>+U12*2</f>
        <v>18224</v>
      </c>
      <c r="J12" s="34">
        <f>+I12/30.4*40</f>
        <v>23978.947368421053</v>
      </c>
      <c r="K12" s="34">
        <f t="shared" ref="K12" si="10">+I12/30.4*20*0.25</f>
        <v>2997.3684210526317</v>
      </c>
      <c r="L12" s="489">
        <v>0</v>
      </c>
      <c r="M12" s="490">
        <v>2728.91</v>
      </c>
      <c r="N12" s="510">
        <v>52.79</v>
      </c>
      <c r="O12" s="22">
        <f t="shared" si="6"/>
        <v>2224</v>
      </c>
      <c r="P12" s="22">
        <f t="shared" si="7"/>
        <v>5005.7</v>
      </c>
      <c r="Q12" s="34">
        <f t="shared" ref="Q12" si="11">+J12-M12</f>
        <v>21250.037368421054</v>
      </c>
      <c r="R12" s="34">
        <f t="shared" ref="R12" si="12">+K12-N12</f>
        <v>2944.5784210526317</v>
      </c>
      <c r="S12" s="22">
        <f t="shared" si="8"/>
        <v>16000</v>
      </c>
      <c r="T12" s="35"/>
      <c r="U12" s="36">
        <v>9112</v>
      </c>
      <c r="V12" s="25">
        <f t="shared" si="9"/>
        <v>1112</v>
      </c>
      <c r="W12" s="37">
        <v>0</v>
      </c>
      <c r="X12" s="38">
        <v>8000</v>
      </c>
      <c r="Y12" s="474"/>
      <c r="AD12" s="6"/>
      <c r="AE12" s="6"/>
    </row>
    <row r="13" spans="1:31" s="5" customFormat="1" x14ac:dyDescent="0.25">
      <c r="A13" s="28">
        <v>4</v>
      </c>
      <c r="B13" s="41" t="s">
        <v>31</v>
      </c>
      <c r="C13" s="33" t="s">
        <v>32</v>
      </c>
      <c r="D13" s="31" t="s">
        <v>28</v>
      </c>
      <c r="E13" s="32">
        <v>45536</v>
      </c>
      <c r="F13" s="33" t="s">
        <v>33</v>
      </c>
      <c r="G13" s="33" t="s">
        <v>34</v>
      </c>
      <c r="H13" s="21">
        <f t="shared" si="2"/>
        <v>357.36842105263162</v>
      </c>
      <c r="I13" s="22">
        <f t="shared" si="3"/>
        <v>10864</v>
      </c>
      <c r="J13" s="34">
        <f t="shared" si="4"/>
        <v>14294.736842105265</v>
      </c>
      <c r="K13" s="34">
        <f t="shared" si="5"/>
        <v>1786.8421052631581</v>
      </c>
      <c r="L13" s="489">
        <v>0</v>
      </c>
      <c r="M13" s="490">
        <v>836.24</v>
      </c>
      <c r="N13" s="510">
        <v>2.62</v>
      </c>
      <c r="O13" s="22">
        <f t="shared" si="6"/>
        <v>864</v>
      </c>
      <c r="P13" s="22">
        <f t="shared" si="7"/>
        <v>1702.8600000000001</v>
      </c>
      <c r="Q13" s="34">
        <f t="shared" si="0"/>
        <v>13458.496842105265</v>
      </c>
      <c r="R13" s="34">
        <f t="shared" si="1"/>
        <v>1784.2221052631583</v>
      </c>
      <c r="S13" s="22">
        <f t="shared" si="8"/>
        <v>10000</v>
      </c>
      <c r="T13" s="35"/>
      <c r="U13" s="36">
        <v>5432</v>
      </c>
      <c r="V13" s="25">
        <f t="shared" si="9"/>
        <v>432</v>
      </c>
      <c r="W13" s="37">
        <v>0</v>
      </c>
      <c r="X13" s="38">
        <v>5000</v>
      </c>
      <c r="Y13" s="474"/>
      <c r="AD13" s="6"/>
      <c r="AE13" s="6"/>
    </row>
    <row r="14" spans="1:31" s="5" customFormat="1" x14ac:dyDescent="0.25">
      <c r="A14" s="28">
        <v>5</v>
      </c>
      <c r="B14" s="41" t="s">
        <v>35</v>
      </c>
      <c r="C14" s="33" t="s">
        <v>36</v>
      </c>
      <c r="D14" s="31" t="s">
        <v>28</v>
      </c>
      <c r="E14" s="32">
        <v>45536</v>
      </c>
      <c r="F14" s="33" t="s">
        <v>37</v>
      </c>
      <c r="G14" s="33" t="s">
        <v>38</v>
      </c>
      <c r="H14" s="21">
        <f t="shared" si="2"/>
        <v>357.36842105263162</v>
      </c>
      <c r="I14" s="22">
        <f t="shared" si="3"/>
        <v>10864</v>
      </c>
      <c r="J14" s="34">
        <f>+I14/30.4*40</f>
        <v>14294.736842105265</v>
      </c>
      <c r="K14" s="34">
        <f t="shared" si="5"/>
        <v>1786.8421052631581</v>
      </c>
      <c r="L14" s="489">
        <v>0</v>
      </c>
      <c r="M14" s="490">
        <v>836.24</v>
      </c>
      <c r="N14" s="510">
        <v>2.62</v>
      </c>
      <c r="O14" s="22">
        <f t="shared" si="6"/>
        <v>864</v>
      </c>
      <c r="P14" s="22">
        <f t="shared" si="7"/>
        <v>1702.8600000000001</v>
      </c>
      <c r="Q14" s="34">
        <f t="shared" si="0"/>
        <v>13458.496842105265</v>
      </c>
      <c r="R14" s="34">
        <f t="shared" si="1"/>
        <v>1784.2221052631583</v>
      </c>
      <c r="S14" s="22">
        <f t="shared" si="8"/>
        <v>10000</v>
      </c>
      <c r="T14" s="35"/>
      <c r="U14" s="36">
        <v>5432</v>
      </c>
      <c r="V14" s="25">
        <f t="shared" si="9"/>
        <v>432</v>
      </c>
      <c r="W14" s="37">
        <v>0</v>
      </c>
      <c r="X14" s="38">
        <v>5000</v>
      </c>
      <c r="Y14" s="474"/>
      <c r="AD14" s="6"/>
      <c r="AE14" s="6"/>
    </row>
    <row r="15" spans="1:31" s="5" customFormat="1" x14ac:dyDescent="0.25">
      <c r="A15" s="28">
        <v>6</v>
      </c>
      <c r="B15" s="41" t="s">
        <v>39</v>
      </c>
      <c r="C15" s="33" t="s">
        <v>32</v>
      </c>
      <c r="D15" s="31" t="s">
        <v>28</v>
      </c>
      <c r="E15" s="32">
        <v>45536</v>
      </c>
      <c r="F15" s="33" t="s">
        <v>40</v>
      </c>
      <c r="G15" s="33" t="s">
        <v>41</v>
      </c>
      <c r="H15" s="21">
        <f t="shared" si="2"/>
        <v>357.36842105263162</v>
      </c>
      <c r="I15" s="22">
        <f t="shared" si="3"/>
        <v>10864</v>
      </c>
      <c r="J15" s="34">
        <f t="shared" si="4"/>
        <v>14294.736842105265</v>
      </c>
      <c r="K15" s="34">
        <f t="shared" si="5"/>
        <v>1786.8421052631581</v>
      </c>
      <c r="L15" s="489">
        <v>0</v>
      </c>
      <c r="M15" s="490">
        <v>836.24</v>
      </c>
      <c r="N15" s="510">
        <v>2.62</v>
      </c>
      <c r="O15" s="22">
        <f t="shared" si="6"/>
        <v>864</v>
      </c>
      <c r="P15" s="22">
        <f t="shared" si="7"/>
        <v>1702.8600000000001</v>
      </c>
      <c r="Q15" s="34">
        <f t="shared" si="0"/>
        <v>13458.496842105265</v>
      </c>
      <c r="R15" s="34">
        <f t="shared" si="1"/>
        <v>1784.2221052631583</v>
      </c>
      <c r="S15" s="22">
        <f t="shared" si="8"/>
        <v>10000</v>
      </c>
      <c r="T15" s="35"/>
      <c r="U15" s="36">
        <v>5432</v>
      </c>
      <c r="V15" s="25">
        <f t="shared" si="9"/>
        <v>432</v>
      </c>
      <c r="W15" s="37">
        <v>0</v>
      </c>
      <c r="X15" s="38">
        <v>5000</v>
      </c>
      <c r="Y15" s="474"/>
      <c r="AD15" s="6"/>
      <c r="AE15" s="6"/>
    </row>
    <row r="16" spans="1:31" s="5" customFormat="1" x14ac:dyDescent="0.25">
      <c r="A16" s="28">
        <v>7</v>
      </c>
      <c r="B16" s="41" t="s">
        <v>42</v>
      </c>
      <c r="C16" s="33" t="s">
        <v>43</v>
      </c>
      <c r="D16" s="31" t="s">
        <v>28</v>
      </c>
      <c r="E16" s="32">
        <v>45536</v>
      </c>
      <c r="F16" s="33" t="s">
        <v>44</v>
      </c>
      <c r="G16" s="33" t="s">
        <v>45</v>
      </c>
      <c r="H16" s="21">
        <f t="shared" si="2"/>
        <v>357.36842105263162</v>
      </c>
      <c r="I16" s="22">
        <f t="shared" si="3"/>
        <v>10864</v>
      </c>
      <c r="J16" s="34">
        <f t="shared" si="4"/>
        <v>14294.736842105265</v>
      </c>
      <c r="K16" s="34">
        <f t="shared" si="5"/>
        <v>1786.8421052631581</v>
      </c>
      <c r="L16" s="489">
        <v>0</v>
      </c>
      <c r="M16" s="490">
        <v>836.24</v>
      </c>
      <c r="N16" s="510">
        <v>2.62</v>
      </c>
      <c r="O16" s="22">
        <f t="shared" si="6"/>
        <v>864</v>
      </c>
      <c r="P16" s="22">
        <f t="shared" si="7"/>
        <v>1702.8600000000001</v>
      </c>
      <c r="Q16" s="34">
        <f t="shared" si="0"/>
        <v>13458.496842105265</v>
      </c>
      <c r="R16" s="34">
        <f t="shared" si="1"/>
        <v>1784.2221052631583</v>
      </c>
      <c r="S16" s="22">
        <f t="shared" si="8"/>
        <v>10000</v>
      </c>
      <c r="T16" s="35"/>
      <c r="U16" s="36">
        <v>5432</v>
      </c>
      <c r="V16" s="25">
        <f t="shared" si="9"/>
        <v>432</v>
      </c>
      <c r="W16" s="37">
        <v>0</v>
      </c>
      <c r="X16" s="38">
        <v>5000</v>
      </c>
      <c r="Y16" s="474"/>
      <c r="AD16" s="6"/>
      <c r="AE16" s="6"/>
    </row>
    <row r="17" spans="1:31" s="5" customFormat="1" x14ac:dyDescent="0.25">
      <c r="A17" s="28">
        <v>8</v>
      </c>
      <c r="B17" s="41" t="s">
        <v>46</v>
      </c>
      <c r="C17" s="33" t="s">
        <v>43</v>
      </c>
      <c r="D17" s="31" t="s">
        <v>28</v>
      </c>
      <c r="E17" s="32">
        <v>45536</v>
      </c>
      <c r="F17" s="33" t="s">
        <v>47</v>
      </c>
      <c r="G17" s="33" t="s">
        <v>48</v>
      </c>
      <c r="H17" s="21">
        <f t="shared" si="2"/>
        <v>357.36842105263162</v>
      </c>
      <c r="I17" s="22">
        <f t="shared" si="3"/>
        <v>10864</v>
      </c>
      <c r="J17" s="34">
        <f t="shared" si="4"/>
        <v>14294.736842105265</v>
      </c>
      <c r="K17" s="34">
        <f t="shared" si="5"/>
        <v>1786.8421052631581</v>
      </c>
      <c r="L17" s="489">
        <v>0</v>
      </c>
      <c r="M17" s="490">
        <v>836.24</v>
      </c>
      <c r="N17" s="510">
        <v>2.62</v>
      </c>
      <c r="O17" s="22">
        <f t="shared" si="6"/>
        <v>864</v>
      </c>
      <c r="P17" s="22">
        <f t="shared" si="7"/>
        <v>1702.8600000000001</v>
      </c>
      <c r="Q17" s="34">
        <f t="shared" si="0"/>
        <v>13458.496842105265</v>
      </c>
      <c r="R17" s="34">
        <f t="shared" si="1"/>
        <v>1784.2221052631583</v>
      </c>
      <c r="S17" s="22">
        <f t="shared" si="8"/>
        <v>10000</v>
      </c>
      <c r="T17" s="35"/>
      <c r="U17" s="36">
        <v>5432</v>
      </c>
      <c r="V17" s="25">
        <f t="shared" si="9"/>
        <v>432</v>
      </c>
      <c r="W17" s="37">
        <v>0</v>
      </c>
      <c r="X17" s="38">
        <v>5000</v>
      </c>
      <c r="Y17" s="474"/>
      <c r="AD17" s="6"/>
      <c r="AE17" s="6"/>
    </row>
    <row r="18" spans="1:31" s="5" customFormat="1" x14ac:dyDescent="0.25">
      <c r="A18" s="28">
        <v>9</v>
      </c>
      <c r="B18" s="43" t="s">
        <v>53</v>
      </c>
      <c r="C18" s="33" t="s">
        <v>36</v>
      </c>
      <c r="D18" s="31" t="s">
        <v>28</v>
      </c>
      <c r="E18" s="32">
        <v>45536</v>
      </c>
      <c r="F18" s="33" t="s">
        <v>54</v>
      </c>
      <c r="G18" s="33" t="s">
        <v>55</v>
      </c>
      <c r="H18" s="21">
        <f t="shared" si="2"/>
        <v>357.36842105263162</v>
      </c>
      <c r="I18" s="22">
        <f t="shared" si="3"/>
        <v>10864</v>
      </c>
      <c r="J18" s="34">
        <f t="shared" si="4"/>
        <v>14294.736842105265</v>
      </c>
      <c r="K18" s="34">
        <f t="shared" si="5"/>
        <v>1786.8421052631581</v>
      </c>
      <c r="L18" s="489">
        <v>0</v>
      </c>
      <c r="M18" s="490">
        <v>836.24</v>
      </c>
      <c r="N18" s="510">
        <v>2.62</v>
      </c>
      <c r="O18" s="22">
        <f t="shared" si="6"/>
        <v>864</v>
      </c>
      <c r="P18" s="22">
        <f t="shared" si="7"/>
        <v>1702.8600000000001</v>
      </c>
      <c r="Q18" s="34">
        <f t="shared" si="0"/>
        <v>13458.496842105265</v>
      </c>
      <c r="R18" s="34">
        <f t="shared" si="1"/>
        <v>1784.2221052631583</v>
      </c>
      <c r="S18" s="22">
        <f t="shared" si="8"/>
        <v>10000</v>
      </c>
      <c r="T18" s="35"/>
      <c r="U18" s="36">
        <v>5432</v>
      </c>
      <c r="V18" s="25">
        <f t="shared" si="9"/>
        <v>432</v>
      </c>
      <c r="W18" s="37">
        <v>0</v>
      </c>
      <c r="X18" s="38">
        <v>5000</v>
      </c>
      <c r="Y18" s="474"/>
      <c r="AD18" s="6"/>
      <c r="AE18" s="6"/>
    </row>
    <row r="19" spans="1:31" s="5" customFormat="1" x14ac:dyDescent="0.25">
      <c r="A19" s="28">
        <v>10</v>
      </c>
      <c r="B19" s="43" t="s">
        <v>1470</v>
      </c>
      <c r="C19" s="33" t="s">
        <v>27</v>
      </c>
      <c r="D19" s="31" t="s">
        <v>28</v>
      </c>
      <c r="E19" s="32">
        <v>45536</v>
      </c>
      <c r="F19" s="33" t="s">
        <v>1471</v>
      </c>
      <c r="G19" s="33" t="s">
        <v>1472</v>
      </c>
      <c r="H19" s="21">
        <f t="shared" si="2"/>
        <v>197.36842105263159</v>
      </c>
      <c r="I19" s="22">
        <f t="shared" si="3"/>
        <v>6000</v>
      </c>
      <c r="J19" s="34">
        <f t="shared" si="4"/>
        <v>7894.7368421052633</v>
      </c>
      <c r="K19" s="34">
        <f t="shared" si="5"/>
        <v>986.84210526315792</v>
      </c>
      <c r="L19" s="489">
        <v>0</v>
      </c>
      <c r="M19" s="490">
        <v>254.61</v>
      </c>
      <c r="N19" s="510">
        <v>0</v>
      </c>
      <c r="O19" s="22">
        <f t="shared" si="6"/>
        <v>0</v>
      </c>
      <c r="P19" s="22">
        <f t="shared" si="7"/>
        <v>254.61</v>
      </c>
      <c r="Q19" s="34">
        <f t="shared" si="0"/>
        <v>7640.1268421052637</v>
      </c>
      <c r="R19" s="34">
        <f t="shared" si="1"/>
        <v>986.84210526315792</v>
      </c>
      <c r="S19" s="22">
        <f t="shared" si="8"/>
        <v>6000</v>
      </c>
      <c r="T19" s="35"/>
      <c r="U19" s="36">
        <v>3000</v>
      </c>
      <c r="V19" s="25">
        <f t="shared" si="9"/>
        <v>0</v>
      </c>
      <c r="W19" s="37">
        <v>0</v>
      </c>
      <c r="X19" s="38">
        <v>3000</v>
      </c>
      <c r="Y19" s="474"/>
      <c r="AD19" s="6"/>
      <c r="AE19" s="6"/>
    </row>
    <row r="20" spans="1:31" s="5" customFormat="1" x14ac:dyDescent="0.25">
      <c r="A20" s="28">
        <v>11</v>
      </c>
      <c r="B20" s="43" t="s">
        <v>49</v>
      </c>
      <c r="C20" s="33" t="s">
        <v>50</v>
      </c>
      <c r="D20" s="31" t="s">
        <v>28</v>
      </c>
      <c r="E20" s="32">
        <v>45536</v>
      </c>
      <c r="F20" s="33" t="s">
        <v>51</v>
      </c>
      <c r="G20" s="33" t="s">
        <v>52</v>
      </c>
      <c r="H20" s="21">
        <f t="shared" si="2"/>
        <v>164.47368421052633</v>
      </c>
      <c r="I20" s="22">
        <f t="shared" si="3"/>
        <v>5000</v>
      </c>
      <c r="J20" s="34">
        <f t="shared" si="4"/>
        <v>6578.9473684210534</v>
      </c>
      <c r="K20" s="34">
        <f t="shared" si="5"/>
        <v>822.36842105263167</v>
      </c>
      <c r="L20" s="489">
        <v>0</v>
      </c>
      <c r="M20" s="490">
        <v>170.4</v>
      </c>
      <c r="N20" s="511">
        <v>0</v>
      </c>
      <c r="O20" s="22">
        <f t="shared" si="6"/>
        <v>0</v>
      </c>
      <c r="P20" s="22">
        <f t="shared" ref="P20" si="13">+M20+N20+O20</f>
        <v>170.4</v>
      </c>
      <c r="Q20" s="34">
        <f t="shared" si="0"/>
        <v>6408.5473684210538</v>
      </c>
      <c r="R20" s="34">
        <f t="shared" si="1"/>
        <v>822.36842105263167</v>
      </c>
      <c r="S20" s="22">
        <f t="shared" si="8"/>
        <v>5000</v>
      </c>
      <c r="T20" s="35"/>
      <c r="U20" s="36">
        <v>2500</v>
      </c>
      <c r="V20" s="25">
        <f t="shared" si="9"/>
        <v>0</v>
      </c>
      <c r="W20" s="37">
        <v>0</v>
      </c>
      <c r="X20" s="38">
        <v>2500</v>
      </c>
      <c r="Y20" s="474"/>
      <c r="AD20" s="6"/>
      <c r="AE20" s="6"/>
    </row>
    <row r="21" spans="1:31" s="5" customFormat="1" x14ac:dyDescent="0.25">
      <c r="A21" s="28">
        <v>12</v>
      </c>
      <c r="B21" s="43" t="s">
        <v>2052</v>
      </c>
      <c r="C21" s="33" t="s">
        <v>32</v>
      </c>
      <c r="D21" s="31" t="s">
        <v>28</v>
      </c>
      <c r="E21" s="32">
        <v>45536</v>
      </c>
      <c r="F21" s="33" t="s">
        <v>1003</v>
      </c>
      <c r="G21" s="33" t="s">
        <v>1004</v>
      </c>
      <c r="H21" s="21">
        <f t="shared" si="2"/>
        <v>515.8552631578948</v>
      </c>
      <c r="I21" s="22">
        <f t="shared" si="3"/>
        <v>15682</v>
      </c>
      <c r="J21" s="34">
        <f t="shared" ref="J21" si="14">+I21/30.4*40</f>
        <v>20634.210526315794</v>
      </c>
      <c r="K21" s="34">
        <f t="shared" ref="K21" si="15">+I21/30.4*20*0.25</f>
        <v>2579.2763157894742</v>
      </c>
      <c r="L21" s="489">
        <v>0</v>
      </c>
      <c r="M21" s="490">
        <v>18619.740000000002</v>
      </c>
      <c r="N21" s="511">
        <v>26.03</v>
      </c>
      <c r="O21" s="22">
        <f t="shared" ref="O21" si="16">+V21*2</f>
        <v>1682</v>
      </c>
      <c r="P21" s="22">
        <f t="shared" ref="P21" si="17">+M21+N21+O21</f>
        <v>20327.77</v>
      </c>
      <c r="Q21" s="34">
        <f t="shared" ref="Q21" si="18">+J21-M21</f>
        <v>2014.4705263157921</v>
      </c>
      <c r="R21" s="34">
        <f t="shared" ref="R21" si="19">+K21-N21</f>
        <v>2553.246315789474</v>
      </c>
      <c r="S21" s="22">
        <f t="shared" ref="S21" si="20">+I21-O21</f>
        <v>14000</v>
      </c>
      <c r="T21" s="35"/>
      <c r="U21" s="36">
        <v>7841</v>
      </c>
      <c r="V21" s="25">
        <f t="shared" si="9"/>
        <v>841</v>
      </c>
      <c r="W21" s="37">
        <v>0</v>
      </c>
      <c r="X21" s="38">
        <v>7000</v>
      </c>
      <c r="Y21" s="474"/>
      <c r="AD21" s="6"/>
      <c r="AE21" s="6"/>
    </row>
    <row r="22" spans="1:31" s="5" customFormat="1" ht="47.25" thickBot="1" x14ac:dyDescent="0.3">
      <c r="A22" s="4"/>
      <c r="B22" s="44"/>
      <c r="C22" s="44"/>
      <c r="D22" s="13"/>
      <c r="E22" s="13"/>
      <c r="F22" s="44"/>
      <c r="G22" s="44"/>
      <c r="H22" s="44"/>
      <c r="I22" s="6"/>
      <c r="J22" s="6"/>
      <c r="K22" s="6"/>
      <c r="M22" s="6"/>
      <c r="O22" s="6"/>
      <c r="P22" s="6"/>
      <c r="Q22" s="6"/>
      <c r="R22" s="6"/>
      <c r="S22" s="6"/>
      <c r="U22" s="6"/>
      <c r="V22" s="6"/>
      <c r="Y22" s="474"/>
      <c r="AD22" s="6"/>
      <c r="AE22" s="6"/>
    </row>
    <row r="23" spans="1:31" s="5" customFormat="1" ht="47.25" thickBot="1" x14ac:dyDescent="0.3">
      <c r="A23" s="4"/>
      <c r="B23" s="487"/>
      <c r="C23" s="46"/>
      <c r="D23" s="13"/>
      <c r="E23" s="13"/>
      <c r="F23" s="47"/>
      <c r="G23" s="48" t="s">
        <v>1308</v>
      </c>
      <c r="H23" s="48"/>
      <c r="I23" s="49">
        <f>SUM(I10:I22)</f>
        <v>225498</v>
      </c>
      <c r="J23" s="49">
        <f t="shared" ref="J23:S23" si="21">SUM(J10:J21)</f>
        <v>296707.89473684208</v>
      </c>
      <c r="K23" s="49">
        <f t="shared" si="21"/>
        <v>37088.48684210526</v>
      </c>
      <c r="L23" s="49">
        <f t="shared" si="21"/>
        <v>0</v>
      </c>
      <c r="M23" s="49">
        <f t="shared" si="21"/>
        <v>61228.239999999991</v>
      </c>
      <c r="N23" s="49">
        <f t="shared" si="21"/>
        <v>1484.3499999999992</v>
      </c>
      <c r="O23" s="49">
        <f t="shared" si="21"/>
        <v>34498</v>
      </c>
      <c r="P23" s="49">
        <f t="shared" si="21"/>
        <v>97210.59</v>
      </c>
      <c r="Q23" s="49">
        <f t="shared" si="21"/>
        <v>235479.65473684212</v>
      </c>
      <c r="R23" s="49">
        <f t="shared" si="21"/>
        <v>35604.136842105261</v>
      </c>
      <c r="S23" s="49">
        <f t="shared" si="21"/>
        <v>191000</v>
      </c>
      <c r="T23" s="50"/>
      <c r="U23" s="49">
        <f>SUM(U10:U21)</f>
        <v>112749</v>
      </c>
      <c r="V23" s="49">
        <f>SUM(V10:V21)</f>
        <v>17249</v>
      </c>
      <c r="W23" s="49">
        <f>SUM(W10:W21)</f>
        <v>0</v>
      </c>
      <c r="X23" s="49">
        <f>SUM(X10:X21)</f>
        <v>95500</v>
      </c>
      <c r="Y23" s="474">
        <v>12</v>
      </c>
      <c r="AD23" s="6"/>
      <c r="AE23" s="6"/>
    </row>
    <row r="24" spans="1:31" s="5" customFormat="1" ht="47.25" thickBot="1" x14ac:dyDescent="0.3">
      <c r="A24" s="4"/>
      <c r="B24" s="486"/>
      <c r="C24" s="46"/>
      <c r="D24" s="13"/>
      <c r="E24" s="13"/>
      <c r="F24" s="47"/>
      <c r="G24" s="51"/>
      <c r="H24" s="51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2"/>
      <c r="U24" s="50"/>
      <c r="V24" s="50"/>
      <c r="W24" s="50"/>
      <c r="X24" s="53"/>
      <c r="Y24" s="474"/>
      <c r="AD24" s="6"/>
      <c r="AE24" s="6"/>
    </row>
    <row r="25" spans="1:31" s="5" customFormat="1" ht="47.25" thickBot="1" x14ac:dyDescent="0.3">
      <c r="A25" s="4"/>
      <c r="B25" s="54"/>
      <c r="C25" s="44"/>
      <c r="D25" s="13"/>
      <c r="E25" s="13"/>
      <c r="F25" s="546" t="s">
        <v>1309</v>
      </c>
      <c r="G25" s="546"/>
      <c r="H25" s="55"/>
      <c r="I25" s="49">
        <f>I23*12</f>
        <v>2705976</v>
      </c>
      <c r="J25" s="49">
        <f>J23</f>
        <v>296707.89473684208</v>
      </c>
      <c r="K25" s="491">
        <f>K23</f>
        <v>37088.48684210526</v>
      </c>
      <c r="L25" s="49"/>
      <c r="M25" s="49">
        <f>M23</f>
        <v>61228.239999999991</v>
      </c>
      <c r="N25" s="49">
        <f>N23</f>
        <v>1484.3499999999992</v>
      </c>
      <c r="O25" s="49">
        <f>O23*12</f>
        <v>413976</v>
      </c>
      <c r="P25" s="49">
        <v>0</v>
      </c>
      <c r="Q25" s="49">
        <f>Q23</f>
        <v>235479.65473684212</v>
      </c>
      <c r="R25" s="49">
        <f>R23</f>
        <v>35604.136842105261</v>
      </c>
      <c r="S25" s="49">
        <f>S23*12</f>
        <v>2292000</v>
      </c>
      <c r="T25" s="52"/>
      <c r="U25" s="49">
        <f>U23*24</f>
        <v>2705976</v>
      </c>
      <c r="V25" s="49">
        <f>V23*24</f>
        <v>413976</v>
      </c>
      <c r="W25" s="56"/>
      <c r="X25" s="57">
        <f>X23*24</f>
        <v>2292000</v>
      </c>
      <c r="Y25" s="474"/>
      <c r="AD25" s="6"/>
      <c r="AE25" s="6"/>
    </row>
    <row r="26" spans="1:31" s="5" customFormat="1" x14ac:dyDescent="0.25">
      <c r="A26" s="4"/>
      <c r="B26" s="54"/>
      <c r="C26" s="44"/>
      <c r="D26" s="13"/>
      <c r="E26" s="13"/>
      <c r="F26" s="44"/>
      <c r="G26" s="44"/>
      <c r="H26" s="44"/>
      <c r="I26" s="6"/>
      <c r="J26" s="6"/>
      <c r="K26" s="6"/>
      <c r="L26" s="6"/>
      <c r="M26" s="6"/>
      <c r="O26" s="6"/>
      <c r="P26" s="6"/>
      <c r="Q26" s="6"/>
      <c r="R26" s="6"/>
      <c r="S26" s="6"/>
      <c r="U26" s="6"/>
      <c r="V26" s="6"/>
      <c r="Y26" s="474"/>
      <c r="AD26" s="6"/>
      <c r="AE26" s="6"/>
    </row>
    <row r="27" spans="1:31" s="5" customFormat="1" ht="47.25" thickBot="1" x14ac:dyDescent="0.3">
      <c r="A27" s="4"/>
      <c r="B27" s="54"/>
      <c r="C27" s="44"/>
      <c r="D27" s="13"/>
      <c r="E27" s="13"/>
      <c r="F27" s="44"/>
      <c r="G27" s="44"/>
      <c r="H27" s="58"/>
      <c r="I27" s="6"/>
      <c r="J27" s="6"/>
      <c r="K27" s="6"/>
      <c r="L27" s="6"/>
      <c r="M27" s="6"/>
      <c r="O27" s="6"/>
      <c r="P27" s="6"/>
      <c r="Q27" s="6"/>
      <c r="R27" s="6"/>
      <c r="S27" s="6"/>
      <c r="U27" s="6"/>
      <c r="V27" s="6"/>
      <c r="Y27" s="474"/>
      <c r="AD27" s="6"/>
      <c r="AE27" s="6"/>
    </row>
    <row r="28" spans="1:31" s="5" customFormat="1" ht="57" customHeight="1" thickBot="1" x14ac:dyDescent="0.3">
      <c r="A28" s="540" t="s">
        <v>1306</v>
      </c>
      <c r="B28" s="541"/>
      <c r="C28" s="526"/>
      <c r="D28" s="526"/>
      <c r="E28" s="526"/>
      <c r="F28" s="526"/>
      <c r="G28" s="526"/>
      <c r="H28" s="526"/>
      <c r="I28" s="526"/>
      <c r="J28" s="526"/>
      <c r="K28" s="526"/>
      <c r="L28" s="526"/>
      <c r="M28" s="526"/>
      <c r="N28" s="526"/>
      <c r="O28" s="526"/>
      <c r="P28" s="526"/>
      <c r="Q28" s="526"/>
      <c r="R28" s="526"/>
      <c r="S28" s="526"/>
      <c r="T28" s="8"/>
      <c r="U28" s="525"/>
      <c r="V28" s="525"/>
      <c r="W28" s="529"/>
      <c r="X28" s="529"/>
      <c r="Y28" s="474"/>
      <c r="AD28" s="6"/>
      <c r="AE28" s="6"/>
    </row>
    <row r="29" spans="1:31" s="5" customFormat="1" ht="71.25" customHeight="1" thickBot="1" x14ac:dyDescent="0.3">
      <c r="A29" s="542" t="s">
        <v>1486</v>
      </c>
      <c r="B29" s="542"/>
      <c r="C29" s="526"/>
      <c r="D29" s="526"/>
      <c r="E29" s="526"/>
      <c r="F29" s="526"/>
      <c r="G29" s="526"/>
      <c r="H29" s="526"/>
      <c r="I29" s="526"/>
      <c r="J29" s="526"/>
      <c r="K29" s="526"/>
      <c r="L29" s="526"/>
      <c r="M29" s="526"/>
      <c r="N29" s="526"/>
      <c r="O29" s="526"/>
      <c r="P29" s="526"/>
      <c r="Q29" s="526"/>
      <c r="R29" s="526"/>
      <c r="S29" s="526"/>
      <c r="T29" s="8"/>
      <c r="U29" s="525"/>
      <c r="V29" s="525"/>
      <c r="W29" s="529"/>
      <c r="X29" s="529"/>
      <c r="Y29" s="474"/>
      <c r="AD29" s="6"/>
      <c r="AE29" s="6"/>
    </row>
    <row r="30" spans="1:31" s="5" customFormat="1" ht="120" customHeight="1" thickBot="1" x14ac:dyDescent="0.3">
      <c r="A30" s="544" t="s">
        <v>1709</v>
      </c>
      <c r="B30" s="544"/>
      <c r="C30" s="526"/>
      <c r="D30" s="526"/>
      <c r="E30" s="526"/>
      <c r="F30" s="526"/>
      <c r="G30" s="526"/>
      <c r="H30" s="526"/>
      <c r="I30" s="526"/>
      <c r="J30" s="526"/>
      <c r="K30" s="526"/>
      <c r="L30" s="526"/>
      <c r="M30" s="526"/>
      <c r="N30" s="526"/>
      <c r="O30" s="526"/>
      <c r="P30" s="526"/>
      <c r="Q30" s="526"/>
      <c r="R30" s="526"/>
      <c r="S30" s="526"/>
      <c r="T30" s="8"/>
      <c r="U30" s="525"/>
      <c r="V30" s="525"/>
      <c r="W30" s="529"/>
      <c r="X30" s="529"/>
      <c r="Y30" s="474"/>
      <c r="AD30" s="6"/>
      <c r="AE30" s="6"/>
    </row>
    <row r="31" spans="1:31" s="5" customFormat="1" ht="109.5" customHeight="1" thickBot="1" x14ac:dyDescent="0.3">
      <c r="A31" s="543" t="s">
        <v>1696</v>
      </c>
      <c r="B31" s="543"/>
      <c r="C31" s="528"/>
      <c r="D31" s="530"/>
      <c r="E31" s="530"/>
      <c r="F31" s="528"/>
      <c r="G31" s="528"/>
      <c r="H31" s="528"/>
      <c r="I31" s="527"/>
      <c r="J31" s="527"/>
      <c r="K31" s="527"/>
      <c r="L31" s="528"/>
      <c r="M31" s="527"/>
      <c r="N31" s="528"/>
      <c r="O31" s="527"/>
      <c r="P31" s="527"/>
      <c r="Q31" s="527"/>
      <c r="R31" s="527"/>
      <c r="S31" s="527"/>
      <c r="T31" s="9"/>
      <c r="U31" s="527"/>
      <c r="V31" s="527"/>
      <c r="W31" s="528"/>
      <c r="X31" s="528"/>
      <c r="Y31" s="474"/>
      <c r="AD31" s="6"/>
      <c r="AE31" s="6"/>
    </row>
    <row r="32" spans="1:31" s="5" customFormat="1" ht="93.75" thickBot="1" x14ac:dyDescent="0.3">
      <c r="A32" s="11" t="s">
        <v>1324</v>
      </c>
      <c r="B32" s="11" t="s">
        <v>0</v>
      </c>
      <c r="C32" s="11" t="s">
        <v>1</v>
      </c>
      <c r="D32" s="11" t="s">
        <v>2</v>
      </c>
      <c r="E32" s="11" t="s">
        <v>3</v>
      </c>
      <c r="F32" s="11" t="s">
        <v>4</v>
      </c>
      <c r="G32" s="11" t="s">
        <v>5</v>
      </c>
      <c r="H32" s="166" t="s">
        <v>1351</v>
      </c>
      <c r="I32" s="147" t="s">
        <v>6</v>
      </c>
      <c r="J32" s="147" t="s">
        <v>7</v>
      </c>
      <c r="K32" s="12" t="s">
        <v>8</v>
      </c>
      <c r="L32" s="11" t="s">
        <v>9</v>
      </c>
      <c r="M32" s="12" t="s">
        <v>10</v>
      </c>
      <c r="N32" s="11" t="s">
        <v>11</v>
      </c>
      <c r="O32" s="12" t="s">
        <v>12</v>
      </c>
      <c r="P32" s="12" t="s">
        <v>13</v>
      </c>
      <c r="Q32" s="12" t="s">
        <v>14</v>
      </c>
      <c r="R32" s="12" t="s">
        <v>15</v>
      </c>
      <c r="S32" s="12" t="s">
        <v>16</v>
      </c>
      <c r="U32" s="12" t="s">
        <v>17</v>
      </c>
      <c r="V32" s="12" t="s">
        <v>18</v>
      </c>
      <c r="W32" s="11" t="s">
        <v>19</v>
      </c>
      <c r="X32" s="11" t="s">
        <v>20</v>
      </c>
      <c r="Y32" s="474"/>
      <c r="AD32" s="6"/>
      <c r="AE32" s="6"/>
    </row>
    <row r="33" spans="1:31" s="5" customFormat="1" x14ac:dyDescent="0.25">
      <c r="A33" s="59">
        <v>13</v>
      </c>
      <c r="B33" s="60" t="s">
        <v>972</v>
      </c>
      <c r="C33" s="61" t="s">
        <v>973</v>
      </c>
      <c r="D33" s="62" t="s">
        <v>28</v>
      </c>
      <c r="E33" s="415">
        <v>45536</v>
      </c>
      <c r="F33" s="63" t="s">
        <v>974</v>
      </c>
      <c r="G33" s="533" t="s">
        <v>975</v>
      </c>
      <c r="H33" s="71">
        <f>+I33/30.4</f>
        <v>515.8552631578948</v>
      </c>
      <c r="I33" s="73">
        <f>+U33*2</f>
        <v>15682</v>
      </c>
      <c r="J33" s="73">
        <f t="shared" ref="J33" si="22">+I33/30.4*40</f>
        <v>20634.210526315794</v>
      </c>
      <c r="K33" s="242">
        <f>+I33/30.4*20*0.25</f>
        <v>2579.2763157894742</v>
      </c>
      <c r="L33" s="492">
        <v>0</v>
      </c>
      <c r="M33" s="64">
        <v>3702.37</v>
      </c>
      <c r="N33" s="492">
        <v>26.03</v>
      </c>
      <c r="O33" s="64">
        <f>+V33*2</f>
        <v>1682</v>
      </c>
      <c r="P33" s="65">
        <f t="shared" ref="P33" si="23">+M33+N33+O33</f>
        <v>5410.4</v>
      </c>
      <c r="Q33" s="65">
        <f t="shared" ref="Q33:R33" si="24">+J33-M33</f>
        <v>16931.840526315795</v>
      </c>
      <c r="R33" s="65">
        <f t="shared" si="24"/>
        <v>2553.246315789474</v>
      </c>
      <c r="S33" s="65">
        <f t="shared" ref="S33" si="25">+I33-O33</f>
        <v>14000</v>
      </c>
      <c r="T33" s="66"/>
      <c r="U33" s="65">
        <v>7841</v>
      </c>
      <c r="V33" s="65">
        <f>+U33-X33</f>
        <v>841</v>
      </c>
      <c r="W33" s="67">
        <v>0</v>
      </c>
      <c r="X33" s="68">
        <v>7000</v>
      </c>
      <c r="Y33" s="474"/>
      <c r="AD33" s="6"/>
      <c r="AE33" s="6"/>
    </row>
    <row r="34" spans="1:31" s="5" customFormat="1" ht="93" x14ac:dyDescent="0.25">
      <c r="A34" s="69">
        <v>14</v>
      </c>
      <c r="B34" s="70" t="s">
        <v>983</v>
      </c>
      <c r="C34" s="71" t="s">
        <v>977</v>
      </c>
      <c r="D34" s="72" t="s">
        <v>28</v>
      </c>
      <c r="E34" s="413">
        <v>45536</v>
      </c>
      <c r="F34" s="70" t="s">
        <v>984</v>
      </c>
      <c r="G34" s="534" t="s">
        <v>985</v>
      </c>
      <c r="H34" s="71">
        <f t="shared" ref="H34:H40" si="26">+I34/30.4</f>
        <v>232.23684210526318</v>
      </c>
      <c r="I34" s="73">
        <f t="shared" ref="I34:I40" si="27">+U34*2</f>
        <v>7060</v>
      </c>
      <c r="J34" s="73">
        <f t="shared" ref="J34:J40" si="28">+I34/30.4*40</f>
        <v>9289.4736842105267</v>
      </c>
      <c r="K34" s="242">
        <f t="shared" ref="K34:K40" si="29">+I34/30.4*20*0.25</f>
        <v>1161.1842105263158</v>
      </c>
      <c r="L34" s="492">
        <v>0</v>
      </c>
      <c r="M34" s="64">
        <v>3702.37</v>
      </c>
      <c r="N34" s="492">
        <v>0</v>
      </c>
      <c r="O34" s="64">
        <f t="shared" ref="O34:O40" si="30">+V34*2</f>
        <v>60</v>
      </c>
      <c r="P34" s="65">
        <f t="shared" ref="P34:P40" si="31">+M34+N34+O34</f>
        <v>3762.37</v>
      </c>
      <c r="Q34" s="65">
        <f t="shared" ref="Q34:Q40" si="32">+J34-M34</f>
        <v>5587.1036842105268</v>
      </c>
      <c r="R34" s="65">
        <f t="shared" ref="R34:R40" si="33">+K34-N34</f>
        <v>1161.1842105263158</v>
      </c>
      <c r="S34" s="65">
        <f t="shared" ref="S34:S40" si="34">+I34-O34</f>
        <v>7000</v>
      </c>
      <c r="T34" s="76"/>
      <c r="U34" s="75">
        <v>3530</v>
      </c>
      <c r="V34" s="65">
        <f t="shared" ref="V34:V40" si="35">+U34-X34</f>
        <v>30</v>
      </c>
      <c r="W34" s="77">
        <v>0</v>
      </c>
      <c r="X34" s="78">
        <v>3500</v>
      </c>
      <c r="Y34" s="474"/>
      <c r="AD34" s="6"/>
      <c r="AE34" s="6"/>
    </row>
    <row r="35" spans="1:31" s="5" customFormat="1" ht="93" x14ac:dyDescent="0.25">
      <c r="A35" s="59">
        <v>15</v>
      </c>
      <c r="B35" s="71" t="s">
        <v>976</v>
      </c>
      <c r="C35" s="71" t="s">
        <v>977</v>
      </c>
      <c r="D35" s="72" t="s">
        <v>28</v>
      </c>
      <c r="E35" s="413">
        <v>45536</v>
      </c>
      <c r="F35" s="71" t="s">
        <v>978</v>
      </c>
      <c r="G35" s="535" t="s">
        <v>979</v>
      </c>
      <c r="H35" s="71">
        <f t="shared" si="26"/>
        <v>197.36842105263159</v>
      </c>
      <c r="I35" s="73">
        <f t="shared" si="27"/>
        <v>6000</v>
      </c>
      <c r="J35" s="73">
        <f t="shared" si="28"/>
        <v>7894.7368421052633</v>
      </c>
      <c r="K35" s="242">
        <f t="shared" si="29"/>
        <v>986.84210526315792</v>
      </c>
      <c r="L35" s="492">
        <v>0</v>
      </c>
      <c r="M35" s="64">
        <v>3702.37</v>
      </c>
      <c r="N35" s="492">
        <v>0</v>
      </c>
      <c r="O35" s="64">
        <f t="shared" si="30"/>
        <v>0</v>
      </c>
      <c r="P35" s="65">
        <f t="shared" si="31"/>
        <v>3702.37</v>
      </c>
      <c r="Q35" s="65">
        <f t="shared" si="32"/>
        <v>4192.3668421052635</v>
      </c>
      <c r="R35" s="65">
        <f t="shared" si="33"/>
        <v>986.84210526315792</v>
      </c>
      <c r="S35" s="65">
        <f t="shared" si="34"/>
        <v>6000</v>
      </c>
      <c r="T35" s="66"/>
      <c r="U35" s="75">
        <v>3000</v>
      </c>
      <c r="V35" s="65">
        <f t="shared" si="35"/>
        <v>0</v>
      </c>
      <c r="W35" s="77">
        <v>0</v>
      </c>
      <c r="X35" s="81">
        <v>3000</v>
      </c>
      <c r="Y35" s="474"/>
      <c r="AD35" s="6"/>
      <c r="AE35" s="6"/>
    </row>
    <row r="36" spans="1:31" s="5" customFormat="1" ht="93" x14ac:dyDescent="0.7">
      <c r="A36" s="69">
        <v>16</v>
      </c>
      <c r="B36" s="82" t="s">
        <v>1618</v>
      </c>
      <c r="C36" s="83" t="s">
        <v>1619</v>
      </c>
      <c r="D36" s="84" t="s">
        <v>28</v>
      </c>
      <c r="E36" s="413">
        <v>45536</v>
      </c>
      <c r="F36" s="85" t="s">
        <v>1620</v>
      </c>
      <c r="G36" s="536" t="s">
        <v>1621</v>
      </c>
      <c r="H36" s="71">
        <f t="shared" si="26"/>
        <v>197.36842105263159</v>
      </c>
      <c r="I36" s="73">
        <f t="shared" si="27"/>
        <v>6000</v>
      </c>
      <c r="J36" s="73">
        <f t="shared" si="28"/>
        <v>7894.7368421052633</v>
      </c>
      <c r="K36" s="242">
        <f t="shared" si="29"/>
        <v>986.84210526315792</v>
      </c>
      <c r="L36" s="492">
        <v>0</v>
      </c>
      <c r="M36" s="64">
        <v>3702.37</v>
      </c>
      <c r="N36" s="492">
        <v>0</v>
      </c>
      <c r="O36" s="64">
        <f t="shared" si="30"/>
        <v>0</v>
      </c>
      <c r="P36" s="65">
        <f t="shared" si="31"/>
        <v>3702.37</v>
      </c>
      <c r="Q36" s="65">
        <f t="shared" si="32"/>
        <v>4192.3668421052635</v>
      </c>
      <c r="R36" s="65">
        <f t="shared" si="33"/>
        <v>986.84210526315792</v>
      </c>
      <c r="S36" s="65">
        <f t="shared" si="34"/>
        <v>6000</v>
      </c>
      <c r="T36" s="66"/>
      <c r="U36" s="75">
        <v>3000</v>
      </c>
      <c r="V36" s="65">
        <f t="shared" si="35"/>
        <v>0</v>
      </c>
      <c r="W36" s="77">
        <v>0</v>
      </c>
      <c r="X36" s="81">
        <v>3000</v>
      </c>
      <c r="Y36" s="474"/>
      <c r="AD36" s="6"/>
      <c r="AE36" s="6"/>
    </row>
    <row r="37" spans="1:31" s="5" customFormat="1" ht="93" x14ac:dyDescent="0.25">
      <c r="A37" s="59">
        <v>17</v>
      </c>
      <c r="B37" s="70" t="s">
        <v>980</v>
      </c>
      <c r="C37" s="71" t="s">
        <v>977</v>
      </c>
      <c r="D37" s="72" t="s">
        <v>28</v>
      </c>
      <c r="E37" s="413">
        <v>45536</v>
      </c>
      <c r="F37" s="70" t="s">
        <v>981</v>
      </c>
      <c r="G37" s="534" t="s">
        <v>982</v>
      </c>
      <c r="H37" s="71">
        <f t="shared" si="26"/>
        <v>197.36842105263159</v>
      </c>
      <c r="I37" s="73">
        <f t="shared" si="27"/>
        <v>6000</v>
      </c>
      <c r="J37" s="73">
        <f t="shared" si="28"/>
        <v>7894.7368421052633</v>
      </c>
      <c r="K37" s="242">
        <f t="shared" si="29"/>
        <v>986.84210526315792</v>
      </c>
      <c r="L37" s="492">
        <v>0</v>
      </c>
      <c r="M37" s="64">
        <v>3702.37</v>
      </c>
      <c r="N37" s="492">
        <v>0</v>
      </c>
      <c r="O37" s="64">
        <f t="shared" si="30"/>
        <v>0</v>
      </c>
      <c r="P37" s="65">
        <f t="shared" si="31"/>
        <v>3702.37</v>
      </c>
      <c r="Q37" s="65">
        <f t="shared" si="32"/>
        <v>4192.3668421052635</v>
      </c>
      <c r="R37" s="65">
        <f t="shared" si="33"/>
        <v>986.84210526315792</v>
      </c>
      <c r="S37" s="65">
        <f t="shared" si="34"/>
        <v>6000</v>
      </c>
      <c r="T37" s="76"/>
      <c r="U37" s="75">
        <v>3000</v>
      </c>
      <c r="V37" s="65">
        <f t="shared" si="35"/>
        <v>0</v>
      </c>
      <c r="W37" s="77">
        <v>0</v>
      </c>
      <c r="X37" s="78">
        <v>3000</v>
      </c>
      <c r="Y37" s="474"/>
      <c r="AD37" s="6"/>
      <c r="AE37" s="6"/>
    </row>
    <row r="38" spans="1:31" s="5" customFormat="1" x14ac:dyDescent="0.25">
      <c r="A38" s="69">
        <v>18</v>
      </c>
      <c r="B38" s="70" t="s">
        <v>986</v>
      </c>
      <c r="C38" s="87" t="s">
        <v>987</v>
      </c>
      <c r="D38" s="72" t="s">
        <v>28</v>
      </c>
      <c r="E38" s="413">
        <v>45536</v>
      </c>
      <c r="F38" s="70" t="s">
        <v>988</v>
      </c>
      <c r="G38" s="534" t="s">
        <v>989</v>
      </c>
      <c r="H38" s="71">
        <f t="shared" si="26"/>
        <v>197.36842105263159</v>
      </c>
      <c r="I38" s="73">
        <f t="shared" si="27"/>
        <v>6000</v>
      </c>
      <c r="J38" s="73">
        <f t="shared" si="28"/>
        <v>7894.7368421052633</v>
      </c>
      <c r="K38" s="242">
        <f t="shared" si="29"/>
        <v>986.84210526315792</v>
      </c>
      <c r="L38" s="492">
        <v>0</v>
      </c>
      <c r="M38" s="64">
        <v>3702.37</v>
      </c>
      <c r="N38" s="492">
        <v>0</v>
      </c>
      <c r="O38" s="64">
        <f t="shared" si="30"/>
        <v>0</v>
      </c>
      <c r="P38" s="65">
        <f t="shared" si="31"/>
        <v>3702.37</v>
      </c>
      <c r="Q38" s="65">
        <f t="shared" si="32"/>
        <v>4192.3668421052635</v>
      </c>
      <c r="R38" s="65">
        <f t="shared" si="33"/>
        <v>986.84210526315792</v>
      </c>
      <c r="S38" s="65">
        <f t="shared" si="34"/>
        <v>6000</v>
      </c>
      <c r="T38" s="76"/>
      <c r="U38" s="75">
        <v>3000</v>
      </c>
      <c r="V38" s="65">
        <f t="shared" si="35"/>
        <v>0</v>
      </c>
      <c r="W38" s="77">
        <v>0</v>
      </c>
      <c r="X38" s="78">
        <v>3000</v>
      </c>
      <c r="Y38" s="474"/>
      <c r="AD38" s="6"/>
      <c r="AE38" s="6"/>
    </row>
    <row r="39" spans="1:31" s="5" customFormat="1" x14ac:dyDescent="0.25">
      <c r="A39" s="59">
        <v>19</v>
      </c>
      <c r="B39" s="70" t="s">
        <v>2054</v>
      </c>
      <c r="C39" s="87" t="s">
        <v>1752</v>
      </c>
      <c r="D39" s="72" t="s">
        <v>28</v>
      </c>
      <c r="E39" s="413">
        <v>45612</v>
      </c>
      <c r="F39" s="70" t="s">
        <v>1753</v>
      </c>
      <c r="G39" s="534" t="s">
        <v>1754</v>
      </c>
      <c r="H39" s="71">
        <f t="shared" si="26"/>
        <v>197.36842105263159</v>
      </c>
      <c r="I39" s="73">
        <f t="shared" si="27"/>
        <v>6000</v>
      </c>
      <c r="J39" s="73">
        <f t="shared" si="28"/>
        <v>7894.7368421052633</v>
      </c>
      <c r="K39" s="242">
        <f t="shared" si="29"/>
        <v>986.84210526315792</v>
      </c>
      <c r="L39" s="492">
        <v>0</v>
      </c>
      <c r="M39" s="64">
        <v>3702.37</v>
      </c>
      <c r="N39" s="492">
        <v>0</v>
      </c>
      <c r="O39" s="64">
        <f t="shared" si="30"/>
        <v>0</v>
      </c>
      <c r="P39" s="65">
        <f t="shared" si="31"/>
        <v>3702.37</v>
      </c>
      <c r="Q39" s="65">
        <f t="shared" si="32"/>
        <v>4192.3668421052635</v>
      </c>
      <c r="R39" s="65">
        <f t="shared" si="33"/>
        <v>986.84210526315792</v>
      </c>
      <c r="S39" s="65">
        <f t="shared" si="34"/>
        <v>6000</v>
      </c>
      <c r="T39" s="76"/>
      <c r="U39" s="75">
        <v>3000</v>
      </c>
      <c r="V39" s="65">
        <f t="shared" si="35"/>
        <v>0</v>
      </c>
      <c r="W39" s="77">
        <v>0</v>
      </c>
      <c r="X39" s="78">
        <v>3000</v>
      </c>
      <c r="Y39" s="474"/>
      <c r="AD39" s="6"/>
      <c r="AE39" s="6"/>
    </row>
    <row r="40" spans="1:31" s="5" customFormat="1" x14ac:dyDescent="0.25">
      <c r="A40" s="69">
        <v>20</v>
      </c>
      <c r="B40" s="70" t="s">
        <v>2055</v>
      </c>
      <c r="C40" s="71" t="s">
        <v>1757</v>
      </c>
      <c r="D40" s="72" t="s">
        <v>28</v>
      </c>
      <c r="E40" s="413">
        <v>45627</v>
      </c>
      <c r="F40" s="70" t="s">
        <v>1756</v>
      </c>
      <c r="G40" s="534" t="s">
        <v>1755</v>
      </c>
      <c r="H40" s="71">
        <f t="shared" si="26"/>
        <v>320.5263157894737</v>
      </c>
      <c r="I40" s="73">
        <f t="shared" si="27"/>
        <v>9744</v>
      </c>
      <c r="J40" s="73">
        <f t="shared" si="28"/>
        <v>12821.052631578948</v>
      </c>
      <c r="K40" s="242">
        <f t="shared" si="29"/>
        <v>1602.6315789473686</v>
      </c>
      <c r="L40" s="492">
        <v>0</v>
      </c>
      <c r="M40" s="64">
        <v>3702.37</v>
      </c>
      <c r="N40" s="492">
        <v>0</v>
      </c>
      <c r="O40" s="64">
        <f t="shared" si="30"/>
        <v>744</v>
      </c>
      <c r="P40" s="65">
        <f t="shared" si="31"/>
        <v>4446.37</v>
      </c>
      <c r="Q40" s="65">
        <f t="shared" si="32"/>
        <v>9118.6826315789476</v>
      </c>
      <c r="R40" s="65">
        <f t="shared" si="33"/>
        <v>1602.6315789473686</v>
      </c>
      <c r="S40" s="65">
        <f t="shared" si="34"/>
        <v>9000</v>
      </c>
      <c r="T40" s="76"/>
      <c r="U40" s="75">
        <v>4872</v>
      </c>
      <c r="V40" s="65">
        <f t="shared" si="35"/>
        <v>372</v>
      </c>
      <c r="W40" s="77">
        <v>0</v>
      </c>
      <c r="X40" s="78">
        <v>4500</v>
      </c>
      <c r="Y40" s="474" t="s">
        <v>2053</v>
      </c>
      <c r="AD40" s="6"/>
      <c r="AE40" s="6"/>
    </row>
    <row r="41" spans="1:31" s="5" customFormat="1" ht="62.25" customHeight="1" thickBot="1" x14ac:dyDescent="0.3">
      <c r="A41" s="4"/>
      <c r="B41" s="88"/>
      <c r="C41" s="89"/>
      <c r="D41" s="90"/>
      <c r="E41" s="416"/>
      <c r="F41" s="88"/>
      <c r="G41" s="88"/>
      <c r="H41" s="88"/>
      <c r="I41" s="91"/>
      <c r="J41" s="91"/>
      <c r="K41" s="91"/>
      <c r="L41" s="76"/>
      <c r="M41" s="91"/>
      <c r="N41" s="76"/>
      <c r="O41" s="91"/>
      <c r="P41" s="91"/>
      <c r="Q41" s="91"/>
      <c r="R41" s="91"/>
      <c r="S41" s="91"/>
      <c r="T41" s="76"/>
      <c r="V41" s="92"/>
      <c r="W41" s="93"/>
      <c r="X41" s="94"/>
      <c r="Y41" s="474"/>
      <c r="AD41" s="6"/>
      <c r="AE41" s="6"/>
    </row>
    <row r="42" spans="1:31" s="5" customFormat="1" ht="62.25" customHeight="1" thickBot="1" x14ac:dyDescent="0.3">
      <c r="A42" s="4"/>
      <c r="B42" s="95"/>
      <c r="C42" s="46"/>
      <c r="D42" s="96"/>
      <c r="E42" s="96"/>
      <c r="F42" s="44"/>
      <c r="G42" s="97" t="s">
        <v>59</v>
      </c>
      <c r="H42" s="97"/>
      <c r="I42" s="49">
        <f t="shared" ref="I42:S42" si="36">SUM(I33:I40)</f>
        <v>62486</v>
      </c>
      <c r="J42" s="49">
        <f t="shared" si="36"/>
        <v>82218.421052631602</v>
      </c>
      <c r="K42" s="49">
        <f t="shared" si="36"/>
        <v>10277.30263157895</v>
      </c>
      <c r="L42" s="49">
        <f t="shared" si="36"/>
        <v>0</v>
      </c>
      <c r="M42" s="49">
        <f t="shared" si="36"/>
        <v>29618.959999999995</v>
      </c>
      <c r="N42" s="49">
        <f t="shared" si="36"/>
        <v>26.03</v>
      </c>
      <c r="O42" s="49">
        <f t="shared" si="36"/>
        <v>2486</v>
      </c>
      <c r="P42" s="49">
        <f t="shared" si="36"/>
        <v>32130.989999999994</v>
      </c>
      <c r="Q42" s="49">
        <f t="shared" si="36"/>
        <v>52599.461052631596</v>
      </c>
      <c r="R42" s="49">
        <f t="shared" si="36"/>
        <v>10251.27263157895</v>
      </c>
      <c r="S42" s="49">
        <f t="shared" si="36"/>
        <v>60000</v>
      </c>
      <c r="T42" s="50"/>
      <c r="U42" s="49">
        <f>SUM(U33:U40)</f>
        <v>31243</v>
      </c>
      <c r="V42" s="49">
        <f>SUM(V33:V40)</f>
        <v>1243</v>
      </c>
      <c r="W42" s="49">
        <f>SUM(W33:W40)</f>
        <v>0</v>
      </c>
      <c r="X42" s="49">
        <f>SUM(X33:X40)</f>
        <v>30000</v>
      </c>
      <c r="Y42" s="474"/>
      <c r="AD42" s="6"/>
      <c r="AE42" s="6"/>
    </row>
    <row r="43" spans="1:31" s="5" customFormat="1" ht="62.25" customHeight="1" thickBot="1" x14ac:dyDescent="0.3">
      <c r="A43" s="4"/>
      <c r="B43" s="95"/>
      <c r="C43" s="46"/>
      <c r="D43" s="96"/>
      <c r="E43" s="96"/>
      <c r="F43" s="46"/>
      <c r="G43" s="46"/>
      <c r="H43" s="46"/>
      <c r="I43" s="50"/>
      <c r="J43" s="50"/>
      <c r="K43" s="50"/>
      <c r="L43" s="52"/>
      <c r="M43" s="50"/>
      <c r="N43" s="52"/>
      <c r="O43" s="50"/>
      <c r="P43" s="50"/>
      <c r="Q43" s="50"/>
      <c r="R43" s="50"/>
      <c r="S43" s="50"/>
      <c r="T43" s="52"/>
      <c r="U43" s="50"/>
      <c r="V43" s="50"/>
      <c r="W43" s="52"/>
      <c r="X43" s="53"/>
      <c r="Y43" s="474"/>
      <c r="AD43" s="6"/>
      <c r="AE43" s="6"/>
    </row>
    <row r="44" spans="1:31" s="5" customFormat="1" ht="62.25" customHeight="1" thickBot="1" x14ac:dyDescent="0.3">
      <c r="A44" s="4"/>
      <c r="B44" s="95"/>
      <c r="C44" s="46"/>
      <c r="D44" s="551" t="s">
        <v>1719</v>
      </c>
      <c r="E44" s="551"/>
      <c r="F44" s="551"/>
      <c r="G44" s="551"/>
      <c r="H44" s="98"/>
      <c r="I44" s="49">
        <f>I42*12</f>
        <v>749832</v>
      </c>
      <c r="J44" s="49">
        <f>J42</f>
        <v>82218.421052631602</v>
      </c>
      <c r="K44" s="49">
        <f t="shared" ref="K44:N44" si="37">K42</f>
        <v>10277.30263157895</v>
      </c>
      <c r="L44" s="49">
        <f t="shared" si="37"/>
        <v>0</v>
      </c>
      <c r="M44" s="49">
        <f t="shared" si="37"/>
        <v>29618.959999999995</v>
      </c>
      <c r="N44" s="49">
        <f t="shared" si="37"/>
        <v>26.03</v>
      </c>
      <c r="O44" s="49">
        <f>O42*12</f>
        <v>29832</v>
      </c>
      <c r="P44" s="49">
        <v>0</v>
      </c>
      <c r="Q44" s="49">
        <f>Q42</f>
        <v>52599.461052631596</v>
      </c>
      <c r="R44" s="49">
        <f t="shared" ref="R44" si="38">R42</f>
        <v>10251.27263157895</v>
      </c>
      <c r="S44" s="49">
        <f>S42*12</f>
        <v>720000</v>
      </c>
      <c r="T44" s="52"/>
      <c r="U44" s="49">
        <f>U42*24</f>
        <v>749832</v>
      </c>
      <c r="V44" s="49">
        <f t="shared" ref="V44:X44" si="39">V42*24</f>
        <v>29832</v>
      </c>
      <c r="W44" s="49">
        <f t="shared" si="39"/>
        <v>0</v>
      </c>
      <c r="X44" s="49">
        <f t="shared" si="39"/>
        <v>720000</v>
      </c>
      <c r="Y44" s="474"/>
      <c r="AD44" s="6"/>
      <c r="AE44" s="6"/>
    </row>
    <row r="45" spans="1:31" s="5" customFormat="1" x14ac:dyDescent="0.25">
      <c r="A45" s="4"/>
      <c r="B45" s="54"/>
      <c r="C45" s="44"/>
      <c r="D45" s="13"/>
      <c r="E45" s="13"/>
      <c r="F45" s="44"/>
      <c r="G45" s="58"/>
      <c r="H45" s="58"/>
      <c r="I45" s="6"/>
      <c r="J45" s="6"/>
      <c r="K45" s="6"/>
      <c r="L45" s="6"/>
      <c r="M45" s="6"/>
      <c r="O45" s="6"/>
      <c r="P45" s="6"/>
      <c r="Q45" s="6"/>
      <c r="R45" s="6"/>
      <c r="S45" s="6"/>
      <c r="U45" s="6"/>
      <c r="V45" s="6"/>
      <c r="Y45" s="474"/>
      <c r="AD45" s="6"/>
      <c r="AE45" s="6"/>
    </row>
    <row r="46" spans="1:31" s="5" customFormat="1" ht="47.25" thickBot="1" x14ac:dyDescent="0.3">
      <c r="A46" s="4"/>
      <c r="B46" s="54"/>
      <c r="C46" s="44"/>
      <c r="D46" s="13"/>
      <c r="E46" s="13"/>
      <c r="F46" s="44"/>
      <c r="G46" s="44"/>
      <c r="H46" s="58"/>
      <c r="I46" s="6"/>
      <c r="J46" s="6"/>
      <c r="K46" s="6"/>
      <c r="L46" s="6"/>
      <c r="M46" s="6"/>
      <c r="O46" s="6"/>
      <c r="P46" s="6"/>
      <c r="Q46" s="6"/>
      <c r="R46" s="6"/>
      <c r="S46" s="6"/>
      <c r="U46" s="6"/>
      <c r="V46" s="6"/>
      <c r="Y46" s="474"/>
      <c r="AD46" s="6"/>
      <c r="AE46" s="6"/>
    </row>
    <row r="47" spans="1:31" s="5" customFormat="1" ht="57" customHeight="1" thickBot="1" x14ac:dyDescent="0.3">
      <c r="A47" s="540" t="s">
        <v>1306</v>
      </c>
      <c r="B47" s="541"/>
      <c r="C47" s="526"/>
      <c r="D47" s="526"/>
      <c r="E47" s="526"/>
      <c r="F47" s="526"/>
      <c r="G47" s="526"/>
      <c r="H47" s="526"/>
      <c r="I47" s="526"/>
      <c r="J47" s="526"/>
      <c r="K47" s="526"/>
      <c r="L47" s="526"/>
      <c r="M47" s="526"/>
      <c r="N47" s="526"/>
      <c r="O47" s="526"/>
      <c r="P47" s="526"/>
      <c r="Q47" s="526"/>
      <c r="R47" s="526"/>
      <c r="S47" s="526"/>
      <c r="T47" s="8"/>
      <c r="U47" s="525"/>
      <c r="V47" s="525"/>
      <c r="W47" s="529"/>
      <c r="X47" s="529"/>
      <c r="Y47" s="474"/>
      <c r="AD47" s="6"/>
      <c r="AE47" s="6"/>
    </row>
    <row r="48" spans="1:31" s="5" customFormat="1" ht="71.25" customHeight="1" thickBot="1" x14ac:dyDescent="0.3">
      <c r="A48" s="542" t="s">
        <v>1486</v>
      </c>
      <c r="B48" s="542"/>
      <c r="C48" s="526"/>
      <c r="D48" s="526"/>
      <c r="E48" s="526"/>
      <c r="F48" s="526"/>
      <c r="G48" s="526"/>
      <c r="H48" s="526"/>
      <c r="I48" s="526"/>
      <c r="J48" s="526"/>
      <c r="K48" s="526"/>
      <c r="L48" s="526"/>
      <c r="M48" s="526"/>
      <c r="N48" s="526"/>
      <c r="O48" s="526"/>
      <c r="P48" s="526"/>
      <c r="Q48" s="526"/>
      <c r="R48" s="526"/>
      <c r="S48" s="526"/>
      <c r="T48" s="8"/>
      <c r="U48" s="525"/>
      <c r="V48" s="525"/>
      <c r="W48" s="529"/>
      <c r="X48" s="529"/>
      <c r="Y48" s="474"/>
      <c r="AD48" s="6"/>
      <c r="AE48" s="6"/>
    </row>
    <row r="49" spans="1:31" s="5" customFormat="1" ht="60" customHeight="1" thickBot="1" x14ac:dyDescent="0.3">
      <c r="A49" s="544" t="s">
        <v>1310</v>
      </c>
      <c r="B49" s="544"/>
      <c r="C49" s="526"/>
      <c r="D49" s="526"/>
      <c r="E49" s="526"/>
      <c r="F49" s="526"/>
      <c r="G49" s="526"/>
      <c r="H49" s="526"/>
      <c r="I49" s="526"/>
      <c r="J49" s="526"/>
      <c r="K49" s="526"/>
      <c r="L49" s="526"/>
      <c r="M49" s="526"/>
      <c r="N49" s="526"/>
      <c r="O49" s="526"/>
      <c r="P49" s="526"/>
      <c r="Q49" s="526"/>
      <c r="R49" s="526"/>
      <c r="S49" s="526"/>
      <c r="T49" s="8"/>
      <c r="U49" s="525"/>
      <c r="V49" s="525"/>
      <c r="W49" s="529"/>
      <c r="X49" s="529"/>
      <c r="Y49" s="474"/>
      <c r="AD49" s="6"/>
      <c r="AE49" s="6"/>
    </row>
    <row r="50" spans="1:31" s="5" customFormat="1" ht="127.5" customHeight="1" thickBot="1" x14ac:dyDescent="0.3">
      <c r="A50" s="543" t="s">
        <v>1696</v>
      </c>
      <c r="B50" s="543"/>
      <c r="C50" s="528"/>
      <c r="D50" s="530"/>
      <c r="E50" s="530"/>
      <c r="F50" s="528"/>
      <c r="G50" s="528"/>
      <c r="H50" s="528"/>
      <c r="I50" s="527"/>
      <c r="J50" s="527"/>
      <c r="K50" s="527"/>
      <c r="L50" s="528"/>
      <c r="M50" s="527"/>
      <c r="N50" s="528"/>
      <c r="O50" s="527"/>
      <c r="P50" s="527"/>
      <c r="Q50" s="527"/>
      <c r="R50" s="527"/>
      <c r="S50" s="527"/>
      <c r="T50" s="9"/>
      <c r="U50" s="527"/>
      <c r="V50" s="527"/>
      <c r="W50" s="528"/>
      <c r="X50" s="528"/>
      <c r="Y50" s="474"/>
      <c r="AD50" s="6"/>
      <c r="AE50" s="6"/>
    </row>
    <row r="51" spans="1:31" s="5" customFormat="1" ht="239.25" customHeight="1" thickBot="1" x14ac:dyDescent="0.75">
      <c r="A51" s="10" t="s">
        <v>1324</v>
      </c>
      <c r="B51" s="11" t="s">
        <v>0</v>
      </c>
      <c r="C51" s="99" t="s">
        <v>1</v>
      </c>
      <c r="D51" s="100" t="s">
        <v>2</v>
      </c>
      <c r="E51" s="100" t="s">
        <v>3</v>
      </c>
      <c r="F51" s="100" t="s">
        <v>4</v>
      </c>
      <c r="G51" s="101" t="s">
        <v>5</v>
      </c>
      <c r="H51" s="11" t="s">
        <v>1351</v>
      </c>
      <c r="I51" s="102" t="s">
        <v>6</v>
      </c>
      <c r="J51" s="102" t="s">
        <v>7</v>
      </c>
      <c r="K51" s="102" t="s">
        <v>8</v>
      </c>
      <c r="L51" s="493" t="s">
        <v>9</v>
      </c>
      <c r="M51" s="102" t="s">
        <v>10</v>
      </c>
      <c r="N51" s="493" t="s">
        <v>11</v>
      </c>
      <c r="O51" s="102" t="s">
        <v>12</v>
      </c>
      <c r="P51" s="102" t="s">
        <v>13</v>
      </c>
      <c r="Q51" s="103" t="s">
        <v>14</v>
      </c>
      <c r="R51" s="102" t="s">
        <v>15</v>
      </c>
      <c r="S51" s="104" t="s">
        <v>16</v>
      </c>
      <c r="T51" s="105"/>
      <c r="U51" s="106" t="s">
        <v>17</v>
      </c>
      <c r="V51" s="107" t="s">
        <v>18</v>
      </c>
      <c r="W51" s="108" t="s">
        <v>19</v>
      </c>
      <c r="X51" s="108" t="s">
        <v>20</v>
      </c>
      <c r="Y51" s="474"/>
      <c r="AD51" s="6"/>
      <c r="AE51" s="6"/>
    </row>
    <row r="52" spans="1:31" s="5" customFormat="1" x14ac:dyDescent="0.25">
      <c r="A52" s="109">
        <v>21</v>
      </c>
      <c r="B52" s="110" t="s">
        <v>60</v>
      </c>
      <c r="C52" s="111" t="s">
        <v>61</v>
      </c>
      <c r="D52" s="112" t="s">
        <v>62</v>
      </c>
      <c r="E52" s="19">
        <v>45536</v>
      </c>
      <c r="F52" s="111" t="s">
        <v>63</v>
      </c>
      <c r="G52" s="111" t="s">
        <v>64</v>
      </c>
      <c r="H52" s="113">
        <f>I52/30.4</f>
        <v>1619.671052631579</v>
      </c>
      <c r="I52" s="114">
        <f>+U52*2</f>
        <v>49238</v>
      </c>
      <c r="J52" s="114">
        <f>+I52/30.4*40</f>
        <v>64786.84210526316</v>
      </c>
      <c r="K52" s="114">
        <f>+I52/30.4*20*0.25</f>
        <v>8098.355263157895</v>
      </c>
      <c r="L52" s="494">
        <v>0</v>
      </c>
      <c r="M52" s="114">
        <v>12884.78</v>
      </c>
      <c r="N52" s="512">
        <v>384.45</v>
      </c>
      <c r="O52" s="114">
        <f>+V52*2</f>
        <v>9238</v>
      </c>
      <c r="P52" s="115">
        <f>+M52+N52+O52</f>
        <v>22507.230000000003</v>
      </c>
      <c r="Q52" s="115">
        <f t="shared" ref="Q52:R52" si="40">+J52-M52</f>
        <v>51902.062105263161</v>
      </c>
      <c r="R52" s="115">
        <f t="shared" si="40"/>
        <v>7713.9052631578952</v>
      </c>
      <c r="S52" s="115">
        <f>I52-O52</f>
        <v>40000</v>
      </c>
      <c r="T52" s="35"/>
      <c r="U52" s="36">
        <v>24619</v>
      </c>
      <c r="V52" s="36">
        <f>+U52-X52</f>
        <v>4619</v>
      </c>
      <c r="W52" s="116">
        <v>0</v>
      </c>
      <c r="X52" s="117">
        <v>20000</v>
      </c>
      <c r="Y52" s="474"/>
      <c r="AD52" s="6"/>
      <c r="AE52" s="6"/>
    </row>
    <row r="53" spans="1:31" s="5" customFormat="1" x14ac:dyDescent="0.25">
      <c r="A53" s="28">
        <v>22</v>
      </c>
      <c r="B53" s="118" t="s">
        <v>65</v>
      </c>
      <c r="C53" s="33" t="s">
        <v>66</v>
      </c>
      <c r="D53" s="119" t="s">
        <v>28</v>
      </c>
      <c r="E53" s="32">
        <v>45536</v>
      </c>
      <c r="F53" s="33" t="s">
        <v>67</v>
      </c>
      <c r="G53" s="33" t="s">
        <v>68</v>
      </c>
      <c r="H53" s="113">
        <f t="shared" ref="H53:H54" si="41">I53/30.4</f>
        <v>357.36842105263162</v>
      </c>
      <c r="I53" s="114">
        <f t="shared" ref="I53:I54" si="42">+U53*2</f>
        <v>10864</v>
      </c>
      <c r="J53" s="114">
        <f t="shared" ref="J53:J54" si="43">+I53/30.4*40</f>
        <v>14294.736842105265</v>
      </c>
      <c r="K53" s="114">
        <f t="shared" ref="K53:K54" si="44">+I53/30.4*20*0.25</f>
        <v>1786.8421052631581</v>
      </c>
      <c r="L53" s="494">
        <v>0</v>
      </c>
      <c r="M53" s="114">
        <v>836.24</v>
      </c>
      <c r="N53" s="512">
        <v>2.62</v>
      </c>
      <c r="O53" s="114">
        <f t="shared" ref="O53:O54" si="45">+V53*2</f>
        <v>864</v>
      </c>
      <c r="P53" s="115">
        <f t="shared" ref="P53:P54" si="46">+M53+N53+O53</f>
        <v>1702.8600000000001</v>
      </c>
      <c r="Q53" s="115">
        <f t="shared" ref="Q53:Q54" si="47">+J53-M53</f>
        <v>13458.496842105265</v>
      </c>
      <c r="R53" s="115">
        <f t="shared" ref="R53:R54" si="48">+K53-N53</f>
        <v>1784.2221052631583</v>
      </c>
      <c r="S53" s="115">
        <f t="shared" ref="S53:S54" si="49">I53-O53</f>
        <v>10000</v>
      </c>
      <c r="T53" s="35"/>
      <c r="U53" s="36">
        <v>5432</v>
      </c>
      <c r="V53" s="36">
        <f t="shared" ref="V53:V54" si="50">+U53-X53</f>
        <v>432</v>
      </c>
      <c r="W53" s="116">
        <v>0</v>
      </c>
      <c r="X53" s="120">
        <v>5000</v>
      </c>
      <c r="Y53" s="474"/>
      <c r="AD53" s="6"/>
      <c r="AE53" s="6"/>
    </row>
    <row r="54" spans="1:31" s="5" customFormat="1" ht="64.5" customHeight="1" x14ac:dyDescent="0.25">
      <c r="A54" s="28">
        <v>23</v>
      </c>
      <c r="B54" s="121" t="s">
        <v>69</v>
      </c>
      <c r="C54" s="43" t="s">
        <v>70</v>
      </c>
      <c r="D54" s="119" t="s">
        <v>28</v>
      </c>
      <c r="E54" s="32">
        <v>45536</v>
      </c>
      <c r="F54" s="30" t="s">
        <v>71</v>
      </c>
      <c r="G54" s="30" t="s">
        <v>72</v>
      </c>
      <c r="H54" s="113">
        <f t="shared" si="41"/>
        <v>435.39473684210526</v>
      </c>
      <c r="I54" s="114">
        <f t="shared" si="42"/>
        <v>13236</v>
      </c>
      <c r="J54" s="114">
        <f t="shared" si="43"/>
        <v>17415.78947368421</v>
      </c>
      <c r="K54" s="114">
        <f t="shared" si="44"/>
        <v>2176.9736842105262</v>
      </c>
      <c r="L54" s="494">
        <v>0</v>
      </c>
      <c r="M54" s="114">
        <v>1208.45</v>
      </c>
      <c r="N54" s="512">
        <v>10.11</v>
      </c>
      <c r="O54" s="114">
        <f t="shared" si="45"/>
        <v>1236</v>
      </c>
      <c r="P54" s="115">
        <f t="shared" si="46"/>
        <v>2454.56</v>
      </c>
      <c r="Q54" s="115">
        <f t="shared" si="47"/>
        <v>16207.339473684209</v>
      </c>
      <c r="R54" s="115">
        <f t="shared" si="48"/>
        <v>2166.8636842105261</v>
      </c>
      <c r="S54" s="115">
        <f t="shared" si="49"/>
        <v>12000</v>
      </c>
      <c r="T54" s="23"/>
      <c r="U54" s="36">
        <v>6618</v>
      </c>
      <c r="V54" s="36">
        <f t="shared" si="50"/>
        <v>618</v>
      </c>
      <c r="W54" s="122">
        <v>0</v>
      </c>
      <c r="X54" s="123">
        <v>6000</v>
      </c>
      <c r="Y54" s="474"/>
      <c r="AD54" s="6"/>
      <c r="AE54" s="6"/>
    </row>
    <row r="55" spans="1:31" s="5" customFormat="1" x14ac:dyDescent="0.25">
      <c r="A55" s="124"/>
      <c r="B55" s="125"/>
      <c r="C55" s="126"/>
      <c r="D55" s="127"/>
      <c r="E55" s="417"/>
      <c r="F55" s="125"/>
      <c r="G55" s="125"/>
      <c r="H55" s="128"/>
      <c r="I55" s="129"/>
      <c r="J55" s="129"/>
      <c r="K55" s="129"/>
      <c r="L55" s="495"/>
      <c r="M55" s="496"/>
      <c r="N55" s="23"/>
      <c r="O55" s="129"/>
      <c r="P55" s="130"/>
      <c r="Q55" s="130"/>
      <c r="R55" s="130"/>
      <c r="S55" s="130"/>
      <c r="T55" s="23"/>
      <c r="U55" s="131"/>
      <c r="V55" s="131"/>
      <c r="W55" s="132"/>
      <c r="X55" s="133"/>
      <c r="Y55" s="474"/>
      <c r="AD55" s="6"/>
      <c r="AE55" s="6"/>
    </row>
    <row r="56" spans="1:31" s="5" customFormat="1" ht="16.5" customHeight="1" thickBot="1" x14ac:dyDescent="0.3">
      <c r="A56" s="4"/>
      <c r="B56" s="44"/>
      <c r="C56" s="134"/>
      <c r="D56" s="135"/>
      <c r="E56" s="418"/>
      <c r="F56" s="136"/>
      <c r="G56" s="136"/>
      <c r="H56" s="136"/>
      <c r="I56" s="137"/>
      <c r="J56" s="137"/>
      <c r="K56" s="137"/>
      <c r="L56" s="138"/>
      <c r="M56" s="137"/>
      <c r="N56" s="138"/>
      <c r="O56" s="137"/>
      <c r="P56" s="137"/>
      <c r="Q56" s="137"/>
      <c r="R56" s="137"/>
      <c r="S56" s="137"/>
      <c r="T56" s="138"/>
      <c r="U56" s="137"/>
      <c r="V56" s="137"/>
      <c r="W56" s="138"/>
      <c r="Y56" s="474"/>
      <c r="AD56" s="6"/>
      <c r="AE56" s="6"/>
    </row>
    <row r="57" spans="1:31" s="5" customFormat="1" ht="47.25" thickBot="1" x14ac:dyDescent="0.3">
      <c r="A57" s="4"/>
      <c r="B57" s="45"/>
      <c r="C57" s="46"/>
      <c r="D57" s="13"/>
      <c r="E57" s="13"/>
      <c r="F57" s="44"/>
      <c r="G57" s="48" t="s">
        <v>59</v>
      </c>
      <c r="H57" s="48"/>
      <c r="I57" s="139">
        <f t="shared" ref="I57:S57" si="51">SUM(I52:I54)</f>
        <v>73338</v>
      </c>
      <c r="J57" s="139">
        <f t="shared" si="51"/>
        <v>96497.368421052641</v>
      </c>
      <c r="K57" s="139">
        <f t="shared" si="51"/>
        <v>12062.17105263158</v>
      </c>
      <c r="L57" s="139">
        <f t="shared" si="51"/>
        <v>0</v>
      </c>
      <c r="M57" s="139">
        <f t="shared" si="51"/>
        <v>14929.470000000001</v>
      </c>
      <c r="N57" s="139">
        <f t="shared" si="51"/>
        <v>397.18</v>
      </c>
      <c r="O57" s="139">
        <f t="shared" si="51"/>
        <v>11338</v>
      </c>
      <c r="P57" s="139">
        <f t="shared" si="51"/>
        <v>26664.650000000005</v>
      </c>
      <c r="Q57" s="139">
        <f t="shared" si="51"/>
        <v>81567.89842105264</v>
      </c>
      <c r="R57" s="139">
        <f t="shared" si="51"/>
        <v>11664.99105263158</v>
      </c>
      <c r="S57" s="139">
        <f t="shared" si="51"/>
        <v>62000</v>
      </c>
      <c r="T57" s="140"/>
      <c r="U57" s="139">
        <f>SUM(U52:U54)</f>
        <v>36669</v>
      </c>
      <c r="V57" s="139">
        <f>SUM(V52:V54)</f>
        <v>5669</v>
      </c>
      <c r="W57" s="139">
        <f>SUM(W52:W54)</f>
        <v>0</v>
      </c>
      <c r="X57" s="139">
        <f>SUM(X52:X54)</f>
        <v>31000</v>
      </c>
      <c r="Y57" s="474" t="s">
        <v>2056</v>
      </c>
      <c r="AD57" s="6"/>
      <c r="AE57" s="6"/>
    </row>
    <row r="58" spans="1:31" s="5" customFormat="1" ht="47.25" thickBot="1" x14ac:dyDescent="0.3">
      <c r="A58" s="4"/>
      <c r="B58" s="45"/>
      <c r="C58" s="46"/>
      <c r="D58" s="13"/>
      <c r="E58" s="13"/>
      <c r="F58" s="141"/>
      <c r="G58" s="141"/>
      <c r="H58" s="141"/>
      <c r="I58" s="142"/>
      <c r="J58" s="142"/>
      <c r="K58" s="142"/>
      <c r="L58" s="140"/>
      <c r="M58" s="142"/>
      <c r="N58" s="140"/>
      <c r="O58" s="142"/>
      <c r="P58" s="142"/>
      <c r="Q58" s="142"/>
      <c r="R58" s="142"/>
      <c r="S58" s="142"/>
      <c r="T58" s="140"/>
      <c r="U58" s="142"/>
      <c r="V58" s="142"/>
      <c r="W58" s="140"/>
      <c r="X58" s="143"/>
      <c r="Y58" s="474"/>
      <c r="AD58" s="6"/>
      <c r="AE58" s="6"/>
    </row>
    <row r="59" spans="1:31" s="5" customFormat="1" ht="47.25" thickBot="1" x14ac:dyDescent="0.3">
      <c r="A59" s="4"/>
      <c r="B59" s="45"/>
      <c r="C59" s="46"/>
      <c r="D59" s="13"/>
      <c r="E59" s="13"/>
      <c r="F59" s="545" t="s">
        <v>1311</v>
      </c>
      <c r="G59" s="545"/>
      <c r="H59" s="144"/>
      <c r="I59" s="139">
        <f>I57*12</f>
        <v>880056</v>
      </c>
      <c r="J59" s="139">
        <f>J57</f>
        <v>96497.368421052641</v>
      </c>
      <c r="K59" s="139">
        <f>K57</f>
        <v>12062.17105263158</v>
      </c>
      <c r="L59" s="145"/>
      <c r="M59" s="139">
        <f>M57</f>
        <v>14929.470000000001</v>
      </c>
      <c r="N59" s="139">
        <f>N57</f>
        <v>397.18</v>
      </c>
      <c r="O59" s="139">
        <f>O57*12</f>
        <v>136056</v>
      </c>
      <c r="P59" s="139"/>
      <c r="Q59" s="139">
        <f>Q57</f>
        <v>81567.89842105264</v>
      </c>
      <c r="R59" s="139">
        <f>R57</f>
        <v>11664.99105263158</v>
      </c>
      <c r="S59" s="139">
        <f>S57*12</f>
        <v>744000</v>
      </c>
      <c r="T59" s="140"/>
      <c r="U59" s="139">
        <f>U57*24</f>
        <v>880056</v>
      </c>
      <c r="V59" s="139">
        <f t="shared" ref="V59:X59" si="52">V57*24</f>
        <v>136056</v>
      </c>
      <c r="W59" s="139">
        <f t="shared" si="52"/>
        <v>0</v>
      </c>
      <c r="X59" s="139">
        <f t="shared" si="52"/>
        <v>744000</v>
      </c>
      <c r="Y59" s="474"/>
      <c r="AD59" s="6"/>
      <c r="AE59" s="6"/>
    </row>
    <row r="60" spans="1:31" s="5" customFormat="1" x14ac:dyDescent="0.25">
      <c r="A60" s="4"/>
      <c r="B60" s="45"/>
      <c r="C60" s="46"/>
      <c r="D60" s="13"/>
      <c r="E60" s="13"/>
      <c r="F60" s="146"/>
      <c r="G60" s="146"/>
      <c r="H60" s="146"/>
      <c r="I60" s="142"/>
      <c r="J60" s="142"/>
      <c r="K60" s="142"/>
      <c r="L60" s="140"/>
      <c r="M60" s="142"/>
      <c r="N60" s="142"/>
      <c r="O60" s="142"/>
      <c r="P60" s="142"/>
      <c r="Q60" s="142"/>
      <c r="R60" s="142"/>
      <c r="S60" s="142"/>
      <c r="T60" s="140"/>
      <c r="U60" s="142"/>
      <c r="V60" s="142"/>
      <c r="W60" s="142"/>
      <c r="X60" s="142"/>
      <c r="Y60" s="474"/>
      <c r="AD60" s="6"/>
      <c r="AE60" s="6"/>
    </row>
    <row r="61" spans="1:31" s="5" customFormat="1" x14ac:dyDescent="0.25">
      <c r="A61" s="4"/>
      <c r="B61" s="45"/>
      <c r="C61" s="46"/>
      <c r="D61" s="13"/>
      <c r="E61" s="13"/>
      <c r="F61" s="146"/>
      <c r="G61" s="146"/>
      <c r="H61" s="146"/>
      <c r="I61" s="142"/>
      <c r="J61" s="142"/>
      <c r="K61" s="142"/>
      <c r="L61" s="140"/>
      <c r="M61" s="142"/>
      <c r="N61" s="142"/>
      <c r="O61" s="142"/>
      <c r="P61" s="142"/>
      <c r="Q61" s="142"/>
      <c r="R61" s="142"/>
      <c r="S61" s="142"/>
      <c r="T61" s="140"/>
      <c r="U61" s="142"/>
      <c r="V61" s="142"/>
      <c r="W61" s="142"/>
      <c r="X61" s="142"/>
      <c r="Y61" s="474"/>
      <c r="AD61" s="6"/>
      <c r="AE61" s="6"/>
    </row>
    <row r="62" spans="1:31" s="5" customFormat="1" x14ac:dyDescent="0.25">
      <c r="A62" s="4"/>
      <c r="B62" s="45"/>
      <c r="C62" s="46"/>
      <c r="D62" s="13"/>
      <c r="E62" s="13"/>
      <c r="F62" s="146"/>
      <c r="G62" s="146"/>
      <c r="H62" s="146"/>
      <c r="I62" s="142"/>
      <c r="J62" s="142"/>
      <c r="K62" s="142"/>
      <c r="L62" s="140"/>
      <c r="M62" s="142"/>
      <c r="N62" s="142"/>
      <c r="O62" s="142"/>
      <c r="P62" s="142"/>
      <c r="Q62" s="142"/>
      <c r="R62" s="142"/>
      <c r="S62" s="142"/>
      <c r="T62" s="140"/>
      <c r="U62" s="142"/>
      <c r="V62" s="142"/>
      <c r="W62" s="142"/>
      <c r="X62" s="142"/>
      <c r="Y62" s="474"/>
      <c r="AD62" s="6"/>
      <c r="AE62" s="6"/>
    </row>
    <row r="63" spans="1:31" s="5" customFormat="1" ht="47.25" thickBot="1" x14ac:dyDescent="0.3">
      <c r="A63" s="4"/>
      <c r="B63" s="45"/>
      <c r="C63" s="46"/>
      <c r="D63" s="13"/>
      <c r="E63" s="13"/>
      <c r="F63" s="146"/>
      <c r="G63" s="146"/>
      <c r="H63" s="146"/>
      <c r="I63" s="142"/>
      <c r="J63" s="142"/>
      <c r="K63" s="142"/>
      <c r="L63" s="140"/>
      <c r="M63" s="142"/>
      <c r="N63" s="142"/>
      <c r="O63" s="142"/>
      <c r="P63" s="142"/>
      <c r="Q63" s="142"/>
      <c r="R63" s="142"/>
      <c r="S63" s="142"/>
      <c r="T63" s="140"/>
      <c r="U63" s="142"/>
      <c r="V63" s="142"/>
      <c r="W63" s="142"/>
      <c r="X63" s="142"/>
      <c r="Y63" s="474"/>
      <c r="AD63" s="6"/>
      <c r="AE63" s="6"/>
    </row>
    <row r="64" spans="1:31" s="5" customFormat="1" ht="57" customHeight="1" thickBot="1" x14ac:dyDescent="0.3">
      <c r="A64" s="540" t="s">
        <v>1306</v>
      </c>
      <c r="B64" s="541"/>
      <c r="C64" s="526"/>
      <c r="D64" s="526"/>
      <c r="E64" s="526"/>
      <c r="F64" s="526"/>
      <c r="G64" s="526"/>
      <c r="H64" s="526"/>
      <c r="I64" s="526"/>
      <c r="J64" s="526"/>
      <c r="K64" s="526"/>
      <c r="L64" s="526"/>
      <c r="M64" s="526"/>
      <c r="N64" s="526"/>
      <c r="O64" s="526"/>
      <c r="P64" s="526"/>
      <c r="Q64" s="526"/>
      <c r="R64" s="526"/>
      <c r="S64" s="526"/>
      <c r="T64" s="8"/>
      <c r="U64" s="525"/>
      <c r="V64" s="525"/>
      <c r="W64" s="529"/>
      <c r="X64" s="529"/>
      <c r="Y64" s="474"/>
      <c r="AD64" s="6"/>
      <c r="AE64" s="6"/>
    </row>
    <row r="65" spans="1:31" s="5" customFormat="1" ht="71.25" customHeight="1" thickBot="1" x14ac:dyDescent="0.3">
      <c r="A65" s="542" t="s">
        <v>1486</v>
      </c>
      <c r="B65" s="542"/>
      <c r="C65" s="526"/>
      <c r="D65" s="526"/>
      <c r="E65" s="526"/>
      <c r="F65" s="526"/>
      <c r="G65" s="526"/>
      <c r="H65" s="526"/>
      <c r="I65" s="526"/>
      <c r="J65" s="526"/>
      <c r="K65" s="526"/>
      <c r="L65" s="526"/>
      <c r="M65" s="526"/>
      <c r="N65" s="526"/>
      <c r="O65" s="526"/>
      <c r="P65" s="526"/>
      <c r="Q65" s="526"/>
      <c r="R65" s="526"/>
      <c r="S65" s="526"/>
      <c r="T65" s="8"/>
      <c r="U65" s="525"/>
      <c r="V65" s="525"/>
      <c r="W65" s="529"/>
      <c r="X65" s="529"/>
      <c r="Y65" s="474"/>
      <c r="AD65" s="6"/>
      <c r="AE65" s="6"/>
    </row>
    <row r="66" spans="1:31" s="5" customFormat="1" ht="60" customHeight="1" thickBot="1" x14ac:dyDescent="0.3">
      <c r="A66" s="544" t="s">
        <v>1321</v>
      </c>
      <c r="B66" s="544"/>
      <c r="C66" s="526"/>
      <c r="D66" s="526"/>
      <c r="E66" s="526"/>
      <c r="F66" s="526"/>
      <c r="G66" s="526"/>
      <c r="H66" s="526"/>
      <c r="I66" s="526"/>
      <c r="J66" s="526"/>
      <c r="K66" s="526"/>
      <c r="L66" s="526"/>
      <c r="M66" s="526"/>
      <c r="N66" s="526"/>
      <c r="O66" s="526"/>
      <c r="P66" s="526"/>
      <c r="Q66" s="526"/>
      <c r="R66" s="526"/>
      <c r="S66" s="526"/>
      <c r="T66" s="8"/>
      <c r="U66" s="525"/>
      <c r="V66" s="525"/>
      <c r="W66" s="529"/>
      <c r="X66" s="529"/>
      <c r="Y66" s="474"/>
      <c r="AD66" s="6"/>
      <c r="AE66" s="6"/>
    </row>
    <row r="67" spans="1:31" s="5" customFormat="1" ht="151.5" customHeight="1" thickBot="1" x14ac:dyDescent="0.3">
      <c r="A67" s="543" t="s">
        <v>1696</v>
      </c>
      <c r="B67" s="543"/>
      <c r="C67" s="528"/>
      <c r="D67" s="530"/>
      <c r="E67" s="530"/>
      <c r="F67" s="528"/>
      <c r="G67" s="528"/>
      <c r="H67" s="528"/>
      <c r="I67" s="527"/>
      <c r="J67" s="527"/>
      <c r="K67" s="527"/>
      <c r="L67" s="528"/>
      <c r="M67" s="527"/>
      <c r="N67" s="528"/>
      <c r="O67" s="527"/>
      <c r="P67" s="527"/>
      <c r="Q67" s="527"/>
      <c r="R67" s="527"/>
      <c r="S67" s="527"/>
      <c r="T67" s="9"/>
      <c r="U67" s="527"/>
      <c r="V67" s="527"/>
      <c r="W67" s="528"/>
      <c r="X67" s="528"/>
      <c r="Y67" s="474"/>
      <c r="AD67" s="6"/>
      <c r="AE67" s="6"/>
    </row>
    <row r="68" spans="1:31" s="5" customFormat="1" ht="93.75" thickBot="1" x14ac:dyDescent="0.3">
      <c r="A68" s="10" t="s">
        <v>1324</v>
      </c>
      <c r="B68" s="11" t="s">
        <v>0</v>
      </c>
      <c r="C68" s="11" t="s">
        <v>1</v>
      </c>
      <c r="D68" s="11" t="s">
        <v>2</v>
      </c>
      <c r="E68" s="11" t="s">
        <v>3</v>
      </c>
      <c r="F68" s="11" t="s">
        <v>4</v>
      </c>
      <c r="G68" s="11" t="s">
        <v>5</v>
      </c>
      <c r="H68" s="11" t="s">
        <v>1351</v>
      </c>
      <c r="I68" s="12" t="s">
        <v>6</v>
      </c>
      <c r="J68" s="12" t="s">
        <v>7</v>
      </c>
      <c r="K68" s="12" t="s">
        <v>8</v>
      </c>
      <c r="L68" s="11" t="s">
        <v>9</v>
      </c>
      <c r="M68" s="12" t="s">
        <v>10</v>
      </c>
      <c r="N68" s="11" t="s">
        <v>11</v>
      </c>
      <c r="O68" s="12" t="s">
        <v>12</v>
      </c>
      <c r="P68" s="12" t="s">
        <v>13</v>
      </c>
      <c r="Q68" s="12" t="s">
        <v>14</v>
      </c>
      <c r="R68" s="12" t="s">
        <v>15</v>
      </c>
      <c r="S68" s="12" t="s">
        <v>16</v>
      </c>
      <c r="T68" s="13"/>
      <c r="U68" s="12" t="s">
        <v>17</v>
      </c>
      <c r="V68" s="147" t="s">
        <v>18</v>
      </c>
      <c r="W68" s="11" t="s">
        <v>19</v>
      </c>
      <c r="X68" s="11" t="s">
        <v>20</v>
      </c>
      <c r="Y68" s="474"/>
      <c r="AD68" s="6"/>
      <c r="AE68" s="6"/>
    </row>
    <row r="69" spans="1:31" s="5" customFormat="1" x14ac:dyDescent="0.25">
      <c r="A69" s="148">
        <v>24</v>
      </c>
      <c r="B69" s="149" t="s">
        <v>73</v>
      </c>
      <c r="C69" s="149" t="s">
        <v>74</v>
      </c>
      <c r="D69" s="112" t="s">
        <v>23</v>
      </c>
      <c r="E69" s="19">
        <v>45536</v>
      </c>
      <c r="F69" s="150" t="s">
        <v>75</v>
      </c>
      <c r="G69" s="150" t="s">
        <v>76</v>
      </c>
      <c r="H69" s="150">
        <f>+I69/30.4</f>
        <v>1103.5526315789475</v>
      </c>
      <c r="I69" s="151">
        <f>+U69*2</f>
        <v>33548</v>
      </c>
      <c r="J69" s="151">
        <f t="shared" ref="J69" si="53">+I69/30.4*40</f>
        <v>44142.1052631579</v>
      </c>
      <c r="K69" s="151">
        <f>+I69/30.4*20*0.25</f>
        <v>5517.7631578947376</v>
      </c>
      <c r="L69" s="497">
        <v>0</v>
      </c>
      <c r="M69" s="151">
        <v>7241.2</v>
      </c>
      <c r="N69" s="513">
        <v>214.09</v>
      </c>
      <c r="O69" s="151">
        <f>+V69*2</f>
        <v>5548</v>
      </c>
      <c r="P69" s="151">
        <f t="shared" ref="P69" si="54">+M69+N69+O69</f>
        <v>13003.29</v>
      </c>
      <c r="Q69" s="151">
        <f t="shared" ref="Q69:R69" si="55">+J69-M69</f>
        <v>36900.905263157903</v>
      </c>
      <c r="R69" s="151">
        <f t="shared" si="55"/>
        <v>5303.6731578947374</v>
      </c>
      <c r="S69" s="151">
        <f t="shared" ref="S69" si="56">+I69-O69</f>
        <v>28000</v>
      </c>
      <c r="T69" s="152"/>
      <c r="U69" s="24">
        <v>16774</v>
      </c>
      <c r="V69" s="36">
        <f>+U69-X69</f>
        <v>2774</v>
      </c>
      <c r="W69" s="153">
        <v>0</v>
      </c>
      <c r="X69" s="154">
        <v>14000</v>
      </c>
      <c r="Y69" s="474"/>
      <c r="AD69" s="6"/>
      <c r="AE69" s="6"/>
    </row>
    <row r="70" spans="1:31" s="5" customFormat="1" x14ac:dyDescent="0.25">
      <c r="A70" s="155">
        <v>25</v>
      </c>
      <c r="B70" s="156" t="s">
        <v>77</v>
      </c>
      <c r="C70" s="156" t="s">
        <v>74</v>
      </c>
      <c r="D70" s="119" t="s">
        <v>23</v>
      </c>
      <c r="E70" s="32">
        <v>45536</v>
      </c>
      <c r="F70" s="157" t="s">
        <v>78</v>
      </c>
      <c r="G70" s="157" t="s">
        <v>79</v>
      </c>
      <c r="H70" s="150">
        <f t="shared" ref="H70:H76" si="57">+I70/30.4</f>
        <v>1103.5526315789475</v>
      </c>
      <c r="I70" s="151">
        <f t="shared" ref="I70:I76" si="58">+U70*2</f>
        <v>33548</v>
      </c>
      <c r="J70" s="151">
        <f t="shared" ref="J70:J76" si="59">+I70/30.4*40</f>
        <v>44142.1052631579</v>
      </c>
      <c r="K70" s="151">
        <f t="shared" ref="K70:K76" si="60">+I70/30.4*20*0.25</f>
        <v>5517.7631578947376</v>
      </c>
      <c r="L70" s="497">
        <v>0</v>
      </c>
      <c r="M70" s="151">
        <v>7241.2</v>
      </c>
      <c r="N70" s="513">
        <v>214.09</v>
      </c>
      <c r="O70" s="151">
        <f t="shared" ref="O70:O76" si="61">+V70*2</f>
        <v>5548</v>
      </c>
      <c r="P70" s="151">
        <f t="shared" ref="P70:P76" si="62">+M70+N70+O70</f>
        <v>13003.29</v>
      </c>
      <c r="Q70" s="151">
        <f t="shared" ref="Q70:Q76" si="63">+J70-M70</f>
        <v>36900.905263157903</v>
      </c>
      <c r="R70" s="151">
        <f t="shared" ref="R70:R76" si="64">+K70-N70</f>
        <v>5303.6731578947374</v>
      </c>
      <c r="S70" s="151">
        <f t="shared" ref="S70:S76" si="65">+I70-O70</f>
        <v>28000</v>
      </c>
      <c r="T70" s="152"/>
      <c r="U70" s="36">
        <v>16774</v>
      </c>
      <c r="V70" s="36">
        <f t="shared" ref="V70:V77" si="66">+U70-X70</f>
        <v>2774</v>
      </c>
      <c r="W70" s="158">
        <v>0</v>
      </c>
      <c r="X70" s="159">
        <v>14000</v>
      </c>
      <c r="Y70" s="474"/>
      <c r="AD70" s="6"/>
      <c r="AE70" s="6"/>
    </row>
    <row r="71" spans="1:31" s="5" customFormat="1" x14ac:dyDescent="0.25">
      <c r="A71" s="148">
        <v>26</v>
      </c>
      <c r="B71" s="156" t="s">
        <v>80</v>
      </c>
      <c r="C71" s="156" t="s">
        <v>74</v>
      </c>
      <c r="D71" s="119" t="s">
        <v>23</v>
      </c>
      <c r="E71" s="32">
        <v>45536</v>
      </c>
      <c r="F71" s="157" t="s">
        <v>81</v>
      </c>
      <c r="G71" s="157" t="s">
        <v>82</v>
      </c>
      <c r="H71" s="150">
        <f t="shared" si="57"/>
        <v>1103.5526315789475</v>
      </c>
      <c r="I71" s="151">
        <f t="shared" si="58"/>
        <v>33548</v>
      </c>
      <c r="J71" s="151">
        <f t="shared" si="59"/>
        <v>44142.1052631579</v>
      </c>
      <c r="K71" s="151">
        <f t="shared" si="60"/>
        <v>5517.7631578947376</v>
      </c>
      <c r="L71" s="497">
        <v>0</v>
      </c>
      <c r="M71" s="151">
        <v>7241.2</v>
      </c>
      <c r="N71" s="513">
        <v>214.09</v>
      </c>
      <c r="O71" s="151">
        <f t="shared" si="61"/>
        <v>5548</v>
      </c>
      <c r="P71" s="151">
        <f t="shared" si="62"/>
        <v>13003.29</v>
      </c>
      <c r="Q71" s="151">
        <f t="shared" si="63"/>
        <v>36900.905263157903</v>
      </c>
      <c r="R71" s="151">
        <f t="shared" si="64"/>
        <v>5303.6731578947374</v>
      </c>
      <c r="S71" s="151">
        <f t="shared" si="65"/>
        <v>28000</v>
      </c>
      <c r="T71" s="152"/>
      <c r="U71" s="36">
        <v>16774</v>
      </c>
      <c r="V71" s="36">
        <f t="shared" si="66"/>
        <v>2774</v>
      </c>
      <c r="W71" s="158">
        <v>0</v>
      </c>
      <c r="X71" s="159">
        <v>14000</v>
      </c>
      <c r="Y71" s="474"/>
      <c r="AD71" s="6"/>
      <c r="AE71" s="6"/>
    </row>
    <row r="72" spans="1:31" s="5" customFormat="1" x14ac:dyDescent="0.25">
      <c r="A72" s="155">
        <v>27</v>
      </c>
      <c r="B72" s="156" t="s">
        <v>83</v>
      </c>
      <c r="C72" s="156" t="s">
        <v>84</v>
      </c>
      <c r="D72" s="119" t="s">
        <v>23</v>
      </c>
      <c r="E72" s="32">
        <v>45536</v>
      </c>
      <c r="F72" s="157" t="s">
        <v>85</v>
      </c>
      <c r="G72" s="157" t="s">
        <v>86</v>
      </c>
      <c r="H72" s="150">
        <f t="shared" si="57"/>
        <v>1103.5526315789475</v>
      </c>
      <c r="I72" s="151">
        <f t="shared" si="58"/>
        <v>33548</v>
      </c>
      <c r="J72" s="151">
        <f t="shared" si="59"/>
        <v>44142.1052631579</v>
      </c>
      <c r="K72" s="151">
        <f t="shared" si="60"/>
        <v>5517.7631578947376</v>
      </c>
      <c r="L72" s="497">
        <v>0</v>
      </c>
      <c r="M72" s="151">
        <v>7241.2</v>
      </c>
      <c r="N72" s="513">
        <v>214.09</v>
      </c>
      <c r="O72" s="151">
        <f t="shared" si="61"/>
        <v>5548</v>
      </c>
      <c r="P72" s="151">
        <f t="shared" si="62"/>
        <v>13003.29</v>
      </c>
      <c r="Q72" s="151">
        <f t="shared" si="63"/>
        <v>36900.905263157903</v>
      </c>
      <c r="R72" s="151">
        <f t="shared" si="64"/>
        <v>5303.6731578947374</v>
      </c>
      <c r="S72" s="151">
        <f t="shared" si="65"/>
        <v>28000</v>
      </c>
      <c r="T72" s="152"/>
      <c r="U72" s="36">
        <v>16774</v>
      </c>
      <c r="V72" s="36">
        <f t="shared" si="66"/>
        <v>2774</v>
      </c>
      <c r="W72" s="158">
        <v>0</v>
      </c>
      <c r="X72" s="159">
        <v>14000</v>
      </c>
      <c r="Y72" s="474"/>
      <c r="AD72" s="6"/>
      <c r="AE72" s="6"/>
    </row>
    <row r="73" spans="1:31" s="5" customFormat="1" x14ac:dyDescent="0.25">
      <c r="A73" s="148">
        <v>28</v>
      </c>
      <c r="B73" s="156" t="s">
        <v>1497</v>
      </c>
      <c r="C73" s="156" t="s">
        <v>84</v>
      </c>
      <c r="D73" s="119" t="s">
        <v>23</v>
      </c>
      <c r="E73" s="32">
        <v>45536</v>
      </c>
      <c r="F73" s="157" t="s">
        <v>87</v>
      </c>
      <c r="G73" s="157" t="s">
        <v>1432</v>
      </c>
      <c r="H73" s="150">
        <f t="shared" si="57"/>
        <v>1103.5526315789475</v>
      </c>
      <c r="I73" s="151">
        <f t="shared" si="58"/>
        <v>33548</v>
      </c>
      <c r="J73" s="151">
        <f t="shared" si="59"/>
        <v>44142.1052631579</v>
      </c>
      <c r="K73" s="151">
        <f t="shared" si="60"/>
        <v>5517.7631578947376</v>
      </c>
      <c r="L73" s="497">
        <v>0</v>
      </c>
      <c r="M73" s="151">
        <v>7241.2</v>
      </c>
      <c r="N73" s="513">
        <v>214.09</v>
      </c>
      <c r="O73" s="151">
        <f t="shared" si="61"/>
        <v>5548</v>
      </c>
      <c r="P73" s="151">
        <f t="shared" si="62"/>
        <v>13003.29</v>
      </c>
      <c r="Q73" s="151">
        <f t="shared" si="63"/>
        <v>36900.905263157903</v>
      </c>
      <c r="R73" s="151">
        <f t="shared" si="64"/>
        <v>5303.6731578947374</v>
      </c>
      <c r="S73" s="151">
        <f t="shared" si="65"/>
        <v>28000</v>
      </c>
      <c r="T73" s="152"/>
      <c r="U73" s="36">
        <v>16774</v>
      </c>
      <c r="V73" s="36">
        <f t="shared" si="66"/>
        <v>2774</v>
      </c>
      <c r="W73" s="158">
        <v>0</v>
      </c>
      <c r="X73" s="159">
        <v>14000</v>
      </c>
      <c r="Y73" s="474"/>
      <c r="AD73" s="6"/>
      <c r="AE73" s="6"/>
    </row>
    <row r="74" spans="1:31" s="5" customFormat="1" x14ac:dyDescent="0.25">
      <c r="A74" s="155">
        <v>29</v>
      </c>
      <c r="B74" s="156" t="s">
        <v>88</v>
      </c>
      <c r="C74" s="156" t="s">
        <v>84</v>
      </c>
      <c r="D74" s="119" t="s">
        <v>23</v>
      </c>
      <c r="E74" s="32">
        <v>45536</v>
      </c>
      <c r="F74" s="157" t="s">
        <v>89</v>
      </c>
      <c r="G74" s="157" t="s">
        <v>90</v>
      </c>
      <c r="H74" s="150">
        <f t="shared" si="57"/>
        <v>683.15789473684208</v>
      </c>
      <c r="I74" s="151">
        <f t="shared" si="58"/>
        <v>20768</v>
      </c>
      <c r="J74" s="151">
        <f t="shared" si="59"/>
        <v>27326.315789473683</v>
      </c>
      <c r="K74" s="151">
        <f t="shared" si="60"/>
        <v>3415.7894736842104</v>
      </c>
      <c r="L74" s="497">
        <v>0</v>
      </c>
      <c r="M74" s="151">
        <v>3443.9</v>
      </c>
      <c r="N74" s="513">
        <v>79.569999999999993</v>
      </c>
      <c r="O74" s="151">
        <f t="shared" si="61"/>
        <v>2768</v>
      </c>
      <c r="P74" s="151">
        <f t="shared" si="62"/>
        <v>6291.47</v>
      </c>
      <c r="Q74" s="151">
        <f t="shared" si="63"/>
        <v>23882.415789473682</v>
      </c>
      <c r="R74" s="151">
        <f t="shared" si="64"/>
        <v>3336.2194736842102</v>
      </c>
      <c r="S74" s="151">
        <f t="shared" si="65"/>
        <v>18000</v>
      </c>
      <c r="T74" s="152"/>
      <c r="U74" s="36">
        <v>10384</v>
      </c>
      <c r="V74" s="36">
        <f t="shared" si="66"/>
        <v>1384</v>
      </c>
      <c r="W74" s="158">
        <v>0</v>
      </c>
      <c r="X74" s="159">
        <v>9000</v>
      </c>
      <c r="Y74" s="474"/>
      <c r="AD74" s="6"/>
      <c r="AE74" s="6"/>
    </row>
    <row r="75" spans="1:31" s="5" customFormat="1" x14ac:dyDescent="0.25">
      <c r="A75" s="148">
        <v>30</v>
      </c>
      <c r="B75" s="156" t="s">
        <v>91</v>
      </c>
      <c r="C75" s="156" t="s">
        <v>84</v>
      </c>
      <c r="D75" s="119" t="s">
        <v>23</v>
      </c>
      <c r="E75" s="32">
        <v>45536</v>
      </c>
      <c r="F75" s="157" t="s">
        <v>92</v>
      </c>
      <c r="G75" s="157" t="s">
        <v>93</v>
      </c>
      <c r="H75" s="150">
        <f t="shared" si="57"/>
        <v>683.15789473684208</v>
      </c>
      <c r="I75" s="151">
        <f t="shared" si="58"/>
        <v>20768</v>
      </c>
      <c r="J75" s="151">
        <f t="shared" si="59"/>
        <v>27326.315789473683</v>
      </c>
      <c r="K75" s="151">
        <f t="shared" si="60"/>
        <v>3415.7894736842104</v>
      </c>
      <c r="L75" s="497">
        <v>0</v>
      </c>
      <c r="M75" s="151">
        <v>3443.9</v>
      </c>
      <c r="N75" s="513">
        <v>79.569999999999993</v>
      </c>
      <c r="O75" s="151">
        <f t="shared" si="61"/>
        <v>2768</v>
      </c>
      <c r="P75" s="151">
        <f t="shared" si="62"/>
        <v>6291.47</v>
      </c>
      <c r="Q75" s="151">
        <f t="shared" si="63"/>
        <v>23882.415789473682</v>
      </c>
      <c r="R75" s="151">
        <f t="shared" si="64"/>
        <v>3336.2194736842102</v>
      </c>
      <c r="S75" s="151">
        <f t="shared" si="65"/>
        <v>18000</v>
      </c>
      <c r="T75" s="152"/>
      <c r="U75" s="36">
        <v>10384</v>
      </c>
      <c r="V75" s="36">
        <f t="shared" si="66"/>
        <v>1384</v>
      </c>
      <c r="W75" s="158">
        <v>0</v>
      </c>
      <c r="X75" s="159">
        <v>9000</v>
      </c>
      <c r="Y75" s="474"/>
      <c r="AD75" s="6"/>
      <c r="AE75" s="6"/>
    </row>
    <row r="76" spans="1:31" s="5" customFormat="1" x14ac:dyDescent="0.25">
      <c r="A76" s="155">
        <v>31</v>
      </c>
      <c r="B76" s="460" t="s">
        <v>94</v>
      </c>
      <c r="C76" s="460" t="s">
        <v>95</v>
      </c>
      <c r="D76" s="461" t="s">
        <v>28</v>
      </c>
      <c r="E76" s="462">
        <v>45536</v>
      </c>
      <c r="F76" s="463" t="s">
        <v>96</v>
      </c>
      <c r="G76" s="463" t="s">
        <v>97</v>
      </c>
      <c r="H76" s="150">
        <f t="shared" si="57"/>
        <v>232.23684210526318</v>
      </c>
      <c r="I76" s="151">
        <f t="shared" si="58"/>
        <v>7060</v>
      </c>
      <c r="J76" s="151">
        <f t="shared" si="59"/>
        <v>9289.4736842105267</v>
      </c>
      <c r="K76" s="151">
        <f t="shared" si="60"/>
        <v>1161.1842105263158</v>
      </c>
      <c r="L76" s="497">
        <v>0</v>
      </c>
      <c r="M76" s="151">
        <v>343.87</v>
      </c>
      <c r="N76" s="513">
        <v>0</v>
      </c>
      <c r="O76" s="151">
        <f t="shared" si="61"/>
        <v>60</v>
      </c>
      <c r="P76" s="151">
        <f t="shared" si="62"/>
        <v>403.87</v>
      </c>
      <c r="Q76" s="151">
        <f t="shared" si="63"/>
        <v>8945.6036842105259</v>
      </c>
      <c r="R76" s="151">
        <f t="shared" si="64"/>
        <v>1161.1842105263158</v>
      </c>
      <c r="S76" s="151">
        <f t="shared" si="65"/>
        <v>7000</v>
      </c>
      <c r="T76" s="152"/>
      <c r="U76" s="464">
        <v>3530</v>
      </c>
      <c r="V76" s="36">
        <f t="shared" si="66"/>
        <v>30</v>
      </c>
      <c r="W76" s="465">
        <v>0</v>
      </c>
      <c r="X76" s="466">
        <v>3500</v>
      </c>
      <c r="Y76" s="474"/>
      <c r="AD76" s="6"/>
      <c r="AE76" s="6"/>
    </row>
    <row r="77" spans="1:31" s="5" customFormat="1" x14ac:dyDescent="0.25">
      <c r="A77" s="148">
        <v>32</v>
      </c>
      <c r="B77" s="467" t="s">
        <v>2058</v>
      </c>
      <c r="C77" s="467" t="s">
        <v>2049</v>
      </c>
      <c r="D77" s="468" t="s">
        <v>28</v>
      </c>
      <c r="E77" s="469">
        <v>45916</v>
      </c>
      <c r="F77" s="467" t="s">
        <v>2050</v>
      </c>
      <c r="G77" s="467" t="s">
        <v>2051</v>
      </c>
      <c r="H77" s="150">
        <f t="shared" ref="H77" si="67">+I77/30.4</f>
        <v>357.36842105263162</v>
      </c>
      <c r="I77" s="151">
        <f t="shared" ref="I77" si="68">+U77*2</f>
        <v>10864</v>
      </c>
      <c r="J77" s="151">
        <f t="shared" ref="J77" si="69">+I77/30.4*40</f>
        <v>14294.736842105265</v>
      </c>
      <c r="K77" s="151">
        <f t="shared" ref="K77" si="70">+I77/30.4*20*0.25</f>
        <v>1786.8421052631581</v>
      </c>
      <c r="L77" s="497">
        <v>0</v>
      </c>
      <c r="M77" s="151">
        <v>836.24</v>
      </c>
      <c r="N77" s="513">
        <v>2.62</v>
      </c>
      <c r="O77" s="151">
        <f t="shared" ref="O77" si="71">+V77*2</f>
        <v>864</v>
      </c>
      <c r="P77" s="151">
        <f t="shared" ref="P77" si="72">+M77+N77+O77</f>
        <v>1702.8600000000001</v>
      </c>
      <c r="Q77" s="151">
        <f t="shared" ref="Q77" si="73">+J77-M77</f>
        <v>13458.496842105265</v>
      </c>
      <c r="R77" s="151">
        <f t="shared" ref="R77" si="74">+K77-N77</f>
        <v>1784.2221052631583</v>
      </c>
      <c r="S77" s="151">
        <f t="shared" ref="S77" si="75">+I77-O77</f>
        <v>10000</v>
      </c>
      <c r="T77" s="470"/>
      <c r="U77" s="36">
        <v>5432</v>
      </c>
      <c r="V77" s="36">
        <f t="shared" si="66"/>
        <v>432</v>
      </c>
      <c r="W77" s="158">
        <v>0</v>
      </c>
      <c r="X77" s="471">
        <v>5000</v>
      </c>
      <c r="Y77" s="474"/>
      <c r="AD77" s="6"/>
      <c r="AE77" s="6"/>
    </row>
    <row r="78" spans="1:31" s="5" customFormat="1" ht="37.5" customHeight="1" thickBot="1" x14ac:dyDescent="0.3">
      <c r="A78" s="160"/>
      <c r="B78" s="45"/>
      <c r="C78" s="161"/>
      <c r="D78" s="13"/>
      <c r="E78" s="13"/>
      <c r="F78" s="44"/>
      <c r="G78" s="45"/>
      <c r="H78" s="45"/>
      <c r="I78" s="142"/>
      <c r="J78" s="142"/>
      <c r="K78" s="142"/>
      <c r="L78" s="140"/>
      <c r="M78" s="142"/>
      <c r="N78" s="140"/>
      <c r="O78" s="142"/>
      <c r="P78" s="142"/>
      <c r="Q78" s="142"/>
      <c r="R78" s="142"/>
      <c r="S78" s="142"/>
      <c r="T78" s="140"/>
      <c r="U78" s="142"/>
      <c r="V78" s="142"/>
      <c r="W78" s="140"/>
      <c r="X78" s="162"/>
      <c r="Y78" s="474"/>
      <c r="AD78" s="6"/>
      <c r="AE78" s="6"/>
    </row>
    <row r="79" spans="1:31" s="5" customFormat="1" ht="55.5" customHeight="1" thickBot="1" x14ac:dyDescent="0.3">
      <c r="A79" s="160"/>
      <c r="B79" s="45"/>
      <c r="C79" s="161"/>
      <c r="D79" s="13"/>
      <c r="E79" s="13"/>
      <c r="F79" s="44"/>
      <c r="G79" s="48" t="s">
        <v>59</v>
      </c>
      <c r="H79" s="48"/>
      <c r="I79" s="49">
        <f>SUM(I69:I77)</f>
        <v>227200</v>
      </c>
      <c r="J79" s="49">
        <f t="shared" ref="J79:S79" si="76">SUM(J69:J77)</f>
        <v>298947.36842105264</v>
      </c>
      <c r="K79" s="49">
        <f t="shared" si="76"/>
        <v>37368.42105263158</v>
      </c>
      <c r="L79" s="49">
        <f t="shared" si="76"/>
        <v>0</v>
      </c>
      <c r="M79" s="49">
        <f t="shared" si="76"/>
        <v>44273.91</v>
      </c>
      <c r="N79" s="49">
        <f t="shared" si="76"/>
        <v>1232.2099999999998</v>
      </c>
      <c r="O79" s="49">
        <f t="shared" si="76"/>
        <v>34200</v>
      </c>
      <c r="P79" s="49">
        <f t="shared" si="76"/>
        <v>79706.12</v>
      </c>
      <c r="Q79" s="49">
        <f t="shared" si="76"/>
        <v>254673.4584210527</v>
      </c>
      <c r="R79" s="49">
        <f t="shared" si="76"/>
        <v>36136.211052631581</v>
      </c>
      <c r="S79" s="49">
        <f t="shared" si="76"/>
        <v>193000</v>
      </c>
      <c r="T79" s="52"/>
      <c r="U79" s="49">
        <f>SUM(U69:U77)</f>
        <v>113600</v>
      </c>
      <c r="V79" s="49">
        <f t="shared" ref="V79:X79" si="77">SUM(V69:V77)</f>
        <v>17100</v>
      </c>
      <c r="W79" s="49">
        <f t="shared" si="77"/>
        <v>0</v>
      </c>
      <c r="X79" s="49">
        <f t="shared" si="77"/>
        <v>96500</v>
      </c>
      <c r="Y79" s="474" t="s">
        <v>2057</v>
      </c>
      <c r="AD79" s="6"/>
      <c r="AE79" s="6"/>
    </row>
    <row r="80" spans="1:31" s="5" customFormat="1" ht="13.5" customHeight="1" thickBot="1" x14ac:dyDescent="0.3">
      <c r="A80" s="160"/>
      <c r="B80" s="45"/>
      <c r="C80" s="161"/>
      <c r="D80" s="13"/>
      <c r="E80" s="13"/>
      <c r="F80" s="44"/>
      <c r="G80" s="45"/>
      <c r="H80" s="45"/>
      <c r="I80" s="50"/>
      <c r="J80" s="50"/>
      <c r="K80" s="50"/>
      <c r="L80" s="52"/>
      <c r="M80" s="50"/>
      <c r="N80" s="52"/>
      <c r="O80" s="50"/>
      <c r="P80" s="50"/>
      <c r="Q80" s="50"/>
      <c r="R80" s="50"/>
      <c r="S80" s="50"/>
      <c r="T80" s="52"/>
      <c r="U80" s="50"/>
      <c r="V80" s="50"/>
      <c r="W80" s="52"/>
      <c r="X80" s="163"/>
      <c r="Y80" s="474"/>
      <c r="AD80" s="6"/>
      <c r="AE80" s="6"/>
    </row>
    <row r="81" spans="1:31" s="5" customFormat="1" ht="57" customHeight="1" thickBot="1" x14ac:dyDescent="0.3">
      <c r="A81" s="552"/>
      <c r="B81" s="552"/>
      <c r="C81" s="161"/>
      <c r="D81" s="13"/>
      <c r="E81" s="13"/>
      <c r="F81" s="545" t="s">
        <v>1322</v>
      </c>
      <c r="G81" s="545"/>
      <c r="H81" s="144"/>
      <c r="I81" s="49">
        <f>I79*12</f>
        <v>2726400</v>
      </c>
      <c r="J81" s="49">
        <f>J79</f>
        <v>298947.36842105264</v>
      </c>
      <c r="K81" s="49">
        <f>K79</f>
        <v>37368.42105263158</v>
      </c>
      <c r="L81" s="56"/>
      <c r="M81" s="49">
        <f>M79</f>
        <v>44273.91</v>
      </c>
      <c r="N81" s="49">
        <f>N79</f>
        <v>1232.2099999999998</v>
      </c>
      <c r="O81" s="49">
        <f>O79*12</f>
        <v>410400</v>
      </c>
      <c r="P81" s="49">
        <v>0</v>
      </c>
      <c r="Q81" s="49">
        <f>Q79</f>
        <v>254673.4584210527</v>
      </c>
      <c r="R81" s="49">
        <f>R79</f>
        <v>36136.211052631581</v>
      </c>
      <c r="S81" s="49">
        <f>S79*12</f>
        <v>2316000</v>
      </c>
      <c r="T81" s="52"/>
      <c r="U81" s="49">
        <f>U79*24</f>
        <v>2726400</v>
      </c>
      <c r="V81" s="49">
        <f t="shared" ref="V81:X81" si="78">V79*24</f>
        <v>410400</v>
      </c>
      <c r="W81" s="49">
        <f t="shared" si="78"/>
        <v>0</v>
      </c>
      <c r="X81" s="49">
        <f t="shared" si="78"/>
        <v>2316000</v>
      </c>
      <c r="Y81" s="474"/>
      <c r="AD81" s="6"/>
      <c r="AE81" s="6"/>
    </row>
    <row r="82" spans="1:31" s="5" customFormat="1" ht="57" customHeight="1" x14ac:dyDescent="0.25">
      <c r="A82" s="164"/>
      <c r="B82" s="164"/>
      <c r="C82" s="161"/>
      <c r="D82" s="13"/>
      <c r="E82" s="13"/>
      <c r="F82" s="146"/>
      <c r="G82" s="146"/>
      <c r="H82" s="146"/>
      <c r="I82" s="50"/>
      <c r="J82" s="50"/>
      <c r="K82" s="50"/>
      <c r="L82" s="52"/>
      <c r="M82" s="50"/>
      <c r="N82" s="50"/>
      <c r="O82" s="50"/>
      <c r="P82" s="50"/>
      <c r="Q82" s="50"/>
      <c r="R82" s="50"/>
      <c r="S82" s="50"/>
      <c r="T82" s="52"/>
      <c r="U82" s="50"/>
      <c r="V82" s="50"/>
      <c r="W82" s="50"/>
      <c r="X82" s="50"/>
      <c r="Y82" s="474"/>
      <c r="AD82" s="6"/>
      <c r="AE82" s="6"/>
    </row>
    <row r="83" spans="1:31" s="5" customFormat="1" ht="57" customHeight="1" x14ac:dyDescent="0.25">
      <c r="A83" s="164"/>
      <c r="B83" s="164"/>
      <c r="C83" s="161"/>
      <c r="D83" s="13"/>
      <c r="E83" s="13"/>
      <c r="F83" s="146"/>
      <c r="G83" s="146"/>
      <c r="H83" s="146"/>
      <c r="I83" s="50"/>
      <c r="J83" s="50"/>
      <c r="K83" s="50"/>
      <c r="L83" s="52"/>
      <c r="M83" s="50"/>
      <c r="N83" s="50"/>
      <c r="O83" s="50"/>
      <c r="P83" s="50"/>
      <c r="Q83" s="50"/>
      <c r="R83" s="50"/>
      <c r="S83" s="50"/>
      <c r="T83" s="52"/>
      <c r="U83" s="50"/>
      <c r="V83" s="50"/>
      <c r="W83" s="50"/>
      <c r="X83" s="50"/>
      <c r="Y83" s="474"/>
      <c r="AD83" s="6"/>
      <c r="AE83" s="6"/>
    </row>
    <row r="84" spans="1:31" s="5" customFormat="1" ht="57" customHeight="1" x14ac:dyDescent="0.25">
      <c r="A84" s="164"/>
      <c r="B84" s="164"/>
      <c r="C84" s="161"/>
      <c r="D84" s="13"/>
      <c r="E84" s="13"/>
      <c r="F84" s="146"/>
      <c r="G84" s="146"/>
      <c r="H84" s="146"/>
      <c r="I84" s="50"/>
      <c r="J84" s="50"/>
      <c r="K84" s="50"/>
      <c r="L84" s="52"/>
      <c r="M84" s="50"/>
      <c r="N84" s="50"/>
      <c r="O84" s="50"/>
      <c r="P84" s="50"/>
      <c r="Q84" s="50"/>
      <c r="R84" s="50"/>
      <c r="S84" s="50"/>
      <c r="T84" s="52"/>
      <c r="U84" s="50"/>
      <c r="V84" s="50"/>
      <c r="W84" s="50"/>
      <c r="X84" s="50"/>
      <c r="Y84" s="474"/>
      <c r="AD84" s="6"/>
      <c r="AE84" s="6"/>
    </row>
    <row r="85" spans="1:31" s="5" customFormat="1" ht="57" customHeight="1" x14ac:dyDescent="0.25">
      <c r="A85" s="164"/>
      <c r="B85" s="164"/>
      <c r="C85" s="161"/>
      <c r="D85" s="13"/>
      <c r="E85" s="13"/>
      <c r="F85" s="146"/>
      <c r="G85" s="146"/>
      <c r="H85" s="146"/>
      <c r="I85" s="50"/>
      <c r="J85" s="50"/>
      <c r="K85" s="50"/>
      <c r="L85" s="52"/>
      <c r="M85" s="50"/>
      <c r="N85" s="50"/>
      <c r="O85" s="50"/>
      <c r="P85" s="50"/>
      <c r="Q85" s="50"/>
      <c r="R85" s="50"/>
      <c r="S85" s="50"/>
      <c r="T85" s="52"/>
      <c r="U85" s="50"/>
      <c r="V85" s="50"/>
      <c r="W85" s="50"/>
      <c r="X85" s="50"/>
      <c r="Y85" s="474"/>
      <c r="AD85" s="6"/>
      <c r="AE85" s="6"/>
    </row>
    <row r="86" spans="1:31" s="5" customFormat="1" ht="57" customHeight="1" thickBot="1" x14ac:dyDescent="0.3">
      <c r="A86" s="164"/>
      <c r="B86" s="164"/>
      <c r="C86" s="161"/>
      <c r="D86" s="13"/>
      <c r="E86" s="13"/>
      <c r="F86" s="146"/>
      <c r="G86" s="146"/>
      <c r="H86" s="146"/>
      <c r="I86" s="50"/>
      <c r="J86" s="50"/>
      <c r="K86" s="50"/>
      <c r="L86" s="52"/>
      <c r="M86" s="50"/>
      <c r="N86" s="50"/>
      <c r="O86" s="50"/>
      <c r="P86" s="50"/>
      <c r="Q86" s="50"/>
      <c r="R86" s="50"/>
      <c r="S86" s="50"/>
      <c r="T86" s="52"/>
      <c r="U86" s="50"/>
      <c r="V86" s="50"/>
      <c r="W86" s="50"/>
      <c r="X86" s="50"/>
      <c r="Y86" s="474"/>
      <c r="AD86" s="6"/>
      <c r="AE86" s="6"/>
    </row>
    <row r="87" spans="1:31" s="5" customFormat="1" ht="57" customHeight="1" thickBot="1" x14ac:dyDescent="0.3">
      <c r="A87" s="540" t="s">
        <v>1306</v>
      </c>
      <c r="B87" s="541"/>
      <c r="C87" s="526"/>
      <c r="D87" s="526"/>
      <c r="E87" s="526"/>
      <c r="F87" s="526"/>
      <c r="G87" s="526"/>
      <c r="H87" s="526"/>
      <c r="I87" s="526"/>
      <c r="J87" s="526"/>
      <c r="K87" s="526"/>
      <c r="L87" s="526"/>
      <c r="M87" s="526"/>
      <c r="N87" s="526"/>
      <c r="O87" s="526"/>
      <c r="P87" s="526"/>
      <c r="Q87" s="526"/>
      <c r="R87" s="526"/>
      <c r="S87" s="526"/>
      <c r="T87" s="8"/>
      <c r="U87" s="525"/>
      <c r="V87" s="525"/>
      <c r="W87" s="529"/>
      <c r="X87" s="529"/>
      <c r="Y87" s="474"/>
      <c r="AD87" s="6"/>
      <c r="AE87" s="6"/>
    </row>
    <row r="88" spans="1:31" s="5" customFormat="1" ht="71.25" customHeight="1" thickBot="1" x14ac:dyDescent="0.3">
      <c r="A88" s="542" t="s">
        <v>1486</v>
      </c>
      <c r="B88" s="542"/>
      <c r="C88" s="526"/>
      <c r="D88" s="526"/>
      <c r="E88" s="526"/>
      <c r="F88" s="526"/>
      <c r="G88" s="526"/>
      <c r="H88" s="526"/>
      <c r="I88" s="526"/>
      <c r="J88" s="526"/>
      <c r="K88" s="526"/>
      <c r="L88" s="526"/>
      <c r="M88" s="526"/>
      <c r="N88" s="526"/>
      <c r="O88" s="526"/>
      <c r="P88" s="526"/>
      <c r="Q88" s="526"/>
      <c r="R88" s="526"/>
      <c r="S88" s="526"/>
      <c r="T88" s="8"/>
      <c r="U88" s="525"/>
      <c r="V88" s="525"/>
      <c r="W88" s="529"/>
      <c r="X88" s="529"/>
      <c r="Y88" s="474"/>
      <c r="AD88" s="6"/>
      <c r="AE88" s="6"/>
    </row>
    <row r="89" spans="1:31" s="5" customFormat="1" ht="60" customHeight="1" thickBot="1" x14ac:dyDescent="0.3">
      <c r="A89" s="544" t="s">
        <v>1695</v>
      </c>
      <c r="B89" s="544"/>
      <c r="C89" s="526"/>
      <c r="D89" s="526"/>
      <c r="E89" s="526"/>
      <c r="F89" s="526"/>
      <c r="G89" s="526"/>
      <c r="H89" s="526"/>
      <c r="I89" s="526"/>
      <c r="J89" s="526"/>
      <c r="K89" s="526"/>
      <c r="L89" s="526"/>
      <c r="M89" s="526"/>
      <c r="N89" s="526"/>
      <c r="O89" s="526"/>
      <c r="P89" s="526"/>
      <c r="Q89" s="526"/>
      <c r="R89" s="526"/>
      <c r="S89" s="526"/>
      <c r="T89" s="8"/>
      <c r="U89" s="525"/>
      <c r="V89" s="525"/>
      <c r="W89" s="529"/>
      <c r="X89" s="529"/>
      <c r="Y89" s="474"/>
      <c r="AD89" s="6"/>
      <c r="AE89" s="6"/>
    </row>
    <row r="90" spans="1:31" s="5" customFormat="1" ht="130.5" customHeight="1" thickBot="1" x14ac:dyDescent="0.3">
      <c r="A90" s="543" t="s">
        <v>1696</v>
      </c>
      <c r="B90" s="543"/>
      <c r="C90" s="528"/>
      <c r="D90" s="530"/>
      <c r="E90" s="530"/>
      <c r="F90" s="528"/>
      <c r="G90" s="528"/>
      <c r="H90" s="528"/>
      <c r="I90" s="527"/>
      <c r="J90" s="527"/>
      <c r="K90" s="527"/>
      <c r="L90" s="528"/>
      <c r="M90" s="527"/>
      <c r="N90" s="528"/>
      <c r="O90" s="527"/>
      <c r="P90" s="527"/>
      <c r="Q90" s="527"/>
      <c r="R90" s="527"/>
      <c r="S90" s="527"/>
      <c r="T90" s="9"/>
      <c r="U90" s="527"/>
      <c r="V90" s="527"/>
      <c r="W90" s="528"/>
      <c r="X90" s="528"/>
      <c r="Y90" s="474"/>
      <c r="AD90" s="6"/>
      <c r="AE90" s="6"/>
    </row>
    <row r="91" spans="1:31" s="5" customFormat="1" ht="93.75" thickBot="1" x14ac:dyDescent="0.3">
      <c r="A91" s="165" t="s">
        <v>1324</v>
      </c>
      <c r="B91" s="165" t="s">
        <v>0</v>
      </c>
      <c r="C91" s="166" t="s">
        <v>1</v>
      </c>
      <c r="D91" s="166" t="s">
        <v>2</v>
      </c>
      <c r="E91" s="166" t="s">
        <v>3</v>
      </c>
      <c r="F91" s="11" t="s">
        <v>4</v>
      </c>
      <c r="G91" s="11" t="s">
        <v>5</v>
      </c>
      <c r="H91" s="11" t="s">
        <v>1351</v>
      </c>
      <c r="I91" s="12" t="s">
        <v>6</v>
      </c>
      <c r="J91" s="12" t="s">
        <v>7</v>
      </c>
      <c r="K91" s="12" t="s">
        <v>8</v>
      </c>
      <c r="L91" s="11" t="s">
        <v>9</v>
      </c>
      <c r="M91" s="12" t="s">
        <v>10</v>
      </c>
      <c r="N91" s="11" t="s">
        <v>11</v>
      </c>
      <c r="O91" s="12" t="s">
        <v>12</v>
      </c>
      <c r="P91" s="12" t="s">
        <v>13</v>
      </c>
      <c r="Q91" s="12" t="s">
        <v>14</v>
      </c>
      <c r="R91" s="12" t="s">
        <v>15</v>
      </c>
      <c r="S91" s="12" t="s">
        <v>16</v>
      </c>
      <c r="T91" s="167"/>
      <c r="U91" s="12" t="s">
        <v>17</v>
      </c>
      <c r="V91" s="12" t="s">
        <v>18</v>
      </c>
      <c r="W91" s="11" t="s">
        <v>19</v>
      </c>
      <c r="X91" s="11" t="s">
        <v>20</v>
      </c>
      <c r="Y91" s="474"/>
      <c r="AD91" s="6"/>
      <c r="AE91" s="6"/>
    </row>
    <row r="92" spans="1:31" s="5" customFormat="1" x14ac:dyDescent="0.25">
      <c r="A92" s="28">
        <v>33</v>
      </c>
      <c r="B92" s="168" t="s">
        <v>98</v>
      </c>
      <c r="C92" s="169" t="s">
        <v>99</v>
      </c>
      <c r="D92" s="42" t="s">
        <v>28</v>
      </c>
      <c r="E92" s="413">
        <v>45536</v>
      </c>
      <c r="F92" s="170" t="s">
        <v>1487</v>
      </c>
      <c r="G92" s="171" t="s">
        <v>100</v>
      </c>
      <c r="H92" s="171">
        <f>+I92/30.4</f>
        <v>934.14473684210532</v>
      </c>
      <c r="I92" s="172">
        <f>+U92*2</f>
        <v>28398</v>
      </c>
      <c r="J92" s="172">
        <f t="shared" ref="J92" si="79">+I92/30.4*40</f>
        <v>37365.789473684214</v>
      </c>
      <c r="K92" s="172">
        <f>+I92/30.4*20*0.25</f>
        <v>4670.7236842105267</v>
      </c>
      <c r="L92" s="498">
        <v>0</v>
      </c>
      <c r="M92" s="499">
        <v>5647.41</v>
      </c>
      <c r="N92" s="514">
        <v>159.88</v>
      </c>
      <c r="O92" s="172">
        <f>+V92*2</f>
        <v>4398</v>
      </c>
      <c r="P92" s="172">
        <f t="shared" ref="P92" si="80">+M92+N92+O92</f>
        <v>10205.290000000001</v>
      </c>
      <c r="Q92" s="172">
        <f t="shared" ref="Q92" si="81">+J92-M92</f>
        <v>31718.379473684214</v>
      </c>
      <c r="R92" s="172">
        <f t="shared" ref="R92" si="82">+K92-N92</f>
        <v>4510.8436842105266</v>
      </c>
      <c r="S92" s="172">
        <f t="shared" ref="S92" si="83">+I92-O92</f>
        <v>24000</v>
      </c>
      <c r="T92" s="167"/>
      <c r="U92" s="173">
        <v>14199</v>
      </c>
      <c r="V92" s="173">
        <f>+U92-X92</f>
        <v>2199</v>
      </c>
      <c r="W92" s="174">
        <v>0</v>
      </c>
      <c r="X92" s="175">
        <v>12000</v>
      </c>
      <c r="Y92" s="474"/>
      <c r="AD92" s="6"/>
      <c r="AE92" s="6"/>
    </row>
    <row r="93" spans="1:31" s="5" customFormat="1" ht="93" x14ac:dyDescent="0.25">
      <c r="A93" s="28">
        <v>34</v>
      </c>
      <c r="B93" s="71" t="s">
        <v>119</v>
      </c>
      <c r="C93" s="168" t="s">
        <v>120</v>
      </c>
      <c r="D93" s="42" t="s">
        <v>28</v>
      </c>
      <c r="E93" s="413">
        <v>45536</v>
      </c>
      <c r="F93" s="176" t="s">
        <v>121</v>
      </c>
      <c r="G93" s="177" t="s">
        <v>122</v>
      </c>
      <c r="H93" s="171">
        <f t="shared" ref="H93:H102" si="84">+I93/30.4</f>
        <v>515.8552631578948</v>
      </c>
      <c r="I93" s="172">
        <f t="shared" ref="I93:I102" si="85">+U93*2</f>
        <v>15682</v>
      </c>
      <c r="J93" s="172">
        <f t="shared" ref="J93:J102" si="86">+I93/30.4*40</f>
        <v>20634.210526315794</v>
      </c>
      <c r="K93" s="172">
        <f t="shared" ref="K93:K102" si="87">+I93/30.4*20*0.25</f>
        <v>2579.2763157894742</v>
      </c>
      <c r="L93" s="498">
        <v>0</v>
      </c>
      <c r="M93" s="499">
        <v>2014.47</v>
      </c>
      <c r="N93" s="514">
        <v>26.03</v>
      </c>
      <c r="O93" s="172">
        <f t="shared" ref="O93:O102" si="88">+V93*2</f>
        <v>1682</v>
      </c>
      <c r="P93" s="172">
        <f t="shared" ref="P93:P102" si="89">+M93+N93+O93</f>
        <v>3722.5</v>
      </c>
      <c r="Q93" s="172">
        <f t="shared" ref="Q93:Q102" si="90">+J93-M93</f>
        <v>18619.740526315793</v>
      </c>
      <c r="R93" s="172">
        <f t="shared" ref="R93:R102" si="91">+K93-N93</f>
        <v>2553.246315789474</v>
      </c>
      <c r="S93" s="172">
        <f t="shared" ref="S93:S102" si="92">+I93-O93</f>
        <v>14000</v>
      </c>
      <c r="T93" s="178"/>
      <c r="U93" s="179">
        <v>7841</v>
      </c>
      <c r="V93" s="173">
        <f t="shared" ref="V93:V102" si="93">+U93-X93</f>
        <v>841</v>
      </c>
      <c r="W93" s="174">
        <v>0</v>
      </c>
      <c r="X93" s="180">
        <v>7000</v>
      </c>
      <c r="Y93" s="474"/>
      <c r="AD93" s="6"/>
      <c r="AE93" s="6"/>
    </row>
    <row r="94" spans="1:31" s="5" customFormat="1" x14ac:dyDescent="0.25">
      <c r="A94" s="28">
        <v>35</v>
      </c>
      <c r="B94" s="181" t="s">
        <v>1313</v>
      </c>
      <c r="C94" s="70" t="s">
        <v>113</v>
      </c>
      <c r="D94" s="42" t="s">
        <v>28</v>
      </c>
      <c r="E94" s="413">
        <v>45536</v>
      </c>
      <c r="F94" s="182" t="s">
        <v>114</v>
      </c>
      <c r="G94" s="183" t="s">
        <v>115</v>
      </c>
      <c r="H94" s="171">
        <f t="shared" si="84"/>
        <v>475.5263157894737</v>
      </c>
      <c r="I94" s="172">
        <f t="shared" si="85"/>
        <v>14456</v>
      </c>
      <c r="J94" s="172">
        <f t="shared" si="86"/>
        <v>19021.052631578947</v>
      </c>
      <c r="K94" s="172">
        <f t="shared" si="87"/>
        <v>2377.6315789473683</v>
      </c>
      <c r="L94" s="498">
        <v>0</v>
      </c>
      <c r="M94" s="499">
        <v>1669.9</v>
      </c>
      <c r="N94" s="514">
        <v>13.97</v>
      </c>
      <c r="O94" s="172">
        <f t="shared" si="88"/>
        <v>1456</v>
      </c>
      <c r="P94" s="172">
        <f t="shared" si="89"/>
        <v>3139.87</v>
      </c>
      <c r="Q94" s="172">
        <f t="shared" si="90"/>
        <v>17351.152631578945</v>
      </c>
      <c r="R94" s="172">
        <f t="shared" si="91"/>
        <v>2363.6615789473685</v>
      </c>
      <c r="S94" s="172">
        <f t="shared" si="92"/>
        <v>13000</v>
      </c>
      <c r="T94" s="93"/>
      <c r="U94" s="179">
        <v>7228</v>
      </c>
      <c r="V94" s="173">
        <f t="shared" si="93"/>
        <v>728</v>
      </c>
      <c r="W94" s="174">
        <v>0</v>
      </c>
      <c r="X94" s="180">
        <v>6500</v>
      </c>
      <c r="Y94" s="474"/>
      <c r="AD94" s="6"/>
      <c r="AE94" s="6"/>
    </row>
    <row r="95" spans="1:31" s="5" customFormat="1" x14ac:dyDescent="0.25">
      <c r="A95" s="28">
        <v>36</v>
      </c>
      <c r="B95" s="185" t="s">
        <v>105</v>
      </c>
      <c r="C95" s="169" t="s">
        <v>106</v>
      </c>
      <c r="D95" s="42" t="s">
        <v>28</v>
      </c>
      <c r="E95" s="413">
        <v>45536</v>
      </c>
      <c r="F95" s="186" t="s">
        <v>107</v>
      </c>
      <c r="G95" s="187" t="s">
        <v>108</v>
      </c>
      <c r="H95" s="171">
        <f t="shared" si="84"/>
        <v>435.39473684210526</v>
      </c>
      <c r="I95" s="172">
        <f t="shared" si="85"/>
        <v>13236</v>
      </c>
      <c r="J95" s="172">
        <f t="shared" si="86"/>
        <v>17415.78947368421</v>
      </c>
      <c r="K95" s="172">
        <f t="shared" si="87"/>
        <v>2176.9736842105262</v>
      </c>
      <c r="L95" s="498">
        <v>0</v>
      </c>
      <c r="M95" s="499">
        <v>1208.45</v>
      </c>
      <c r="N95" s="514">
        <v>10.11</v>
      </c>
      <c r="O95" s="172">
        <f>+V95*2</f>
        <v>1236</v>
      </c>
      <c r="P95" s="172">
        <f t="shared" si="89"/>
        <v>2454.56</v>
      </c>
      <c r="Q95" s="172">
        <f t="shared" si="90"/>
        <v>16207.339473684209</v>
      </c>
      <c r="R95" s="172">
        <f t="shared" si="91"/>
        <v>2166.8636842105261</v>
      </c>
      <c r="S95" s="172">
        <f t="shared" si="92"/>
        <v>12000</v>
      </c>
      <c r="T95" s="188"/>
      <c r="U95" s="179">
        <v>6618</v>
      </c>
      <c r="V95" s="173">
        <f t="shared" si="93"/>
        <v>618</v>
      </c>
      <c r="W95" s="174">
        <v>0</v>
      </c>
      <c r="X95" s="189">
        <v>6000</v>
      </c>
      <c r="Y95" s="474"/>
      <c r="AD95" s="6"/>
      <c r="AE95" s="6"/>
    </row>
    <row r="96" spans="1:31" s="5" customFormat="1" x14ac:dyDescent="0.25">
      <c r="A96" s="28">
        <v>37</v>
      </c>
      <c r="B96" s="70" t="s">
        <v>1314</v>
      </c>
      <c r="C96" s="70" t="s">
        <v>113</v>
      </c>
      <c r="D96" s="42" t="s">
        <v>28</v>
      </c>
      <c r="E96" s="413">
        <v>45536</v>
      </c>
      <c r="F96" s="182" t="s">
        <v>1473</v>
      </c>
      <c r="G96" s="183" t="s">
        <v>116</v>
      </c>
      <c r="H96" s="171">
        <f t="shared" si="84"/>
        <v>357.36842105263162</v>
      </c>
      <c r="I96" s="172">
        <f t="shared" si="85"/>
        <v>10864</v>
      </c>
      <c r="J96" s="172">
        <f t="shared" si="86"/>
        <v>14294.736842105265</v>
      </c>
      <c r="K96" s="172">
        <f t="shared" si="87"/>
        <v>1786.8421052631581</v>
      </c>
      <c r="L96" s="498">
        <v>0</v>
      </c>
      <c r="M96" s="499">
        <v>836.24</v>
      </c>
      <c r="N96" s="514">
        <v>2.62</v>
      </c>
      <c r="O96" s="172">
        <f t="shared" si="88"/>
        <v>864</v>
      </c>
      <c r="P96" s="172">
        <f t="shared" si="89"/>
        <v>1702.8600000000001</v>
      </c>
      <c r="Q96" s="172">
        <f t="shared" si="90"/>
        <v>13458.496842105265</v>
      </c>
      <c r="R96" s="172">
        <f t="shared" si="91"/>
        <v>1784.2221052631583</v>
      </c>
      <c r="S96" s="172">
        <f t="shared" si="92"/>
        <v>10000</v>
      </c>
      <c r="T96" s="93"/>
      <c r="U96" s="179">
        <v>5432</v>
      </c>
      <c r="V96" s="173">
        <f t="shared" si="93"/>
        <v>432</v>
      </c>
      <c r="W96" s="174">
        <v>0</v>
      </c>
      <c r="X96" s="180">
        <v>5000</v>
      </c>
      <c r="Y96" s="474"/>
      <c r="AD96" s="6"/>
      <c r="AE96" s="6"/>
    </row>
    <row r="97" spans="1:31" s="5" customFormat="1" x14ac:dyDescent="0.25">
      <c r="A97" s="28">
        <v>38</v>
      </c>
      <c r="B97" s="169" t="s">
        <v>127</v>
      </c>
      <c r="C97" s="169" t="s">
        <v>128</v>
      </c>
      <c r="D97" s="42" t="s">
        <v>28</v>
      </c>
      <c r="E97" s="413">
        <v>45536</v>
      </c>
      <c r="F97" s="190" t="s">
        <v>129</v>
      </c>
      <c r="G97" s="191" t="s">
        <v>130</v>
      </c>
      <c r="H97" s="171">
        <f t="shared" si="84"/>
        <v>357.36842105263162</v>
      </c>
      <c r="I97" s="172">
        <f t="shared" si="85"/>
        <v>10864</v>
      </c>
      <c r="J97" s="172">
        <f t="shared" si="86"/>
        <v>14294.736842105265</v>
      </c>
      <c r="K97" s="172">
        <f t="shared" si="87"/>
        <v>1786.8421052631581</v>
      </c>
      <c r="L97" s="498">
        <v>0</v>
      </c>
      <c r="M97" s="499">
        <v>836.24</v>
      </c>
      <c r="N97" s="514">
        <v>2.62</v>
      </c>
      <c r="O97" s="172">
        <f t="shared" si="88"/>
        <v>864</v>
      </c>
      <c r="P97" s="172">
        <f t="shared" si="89"/>
        <v>1702.8600000000001</v>
      </c>
      <c r="Q97" s="172">
        <f t="shared" si="90"/>
        <v>13458.496842105265</v>
      </c>
      <c r="R97" s="172">
        <f t="shared" si="91"/>
        <v>1784.2221052631583</v>
      </c>
      <c r="S97" s="172">
        <f t="shared" si="92"/>
        <v>10000</v>
      </c>
      <c r="T97" s="192"/>
      <c r="U97" s="179">
        <v>5432</v>
      </c>
      <c r="V97" s="173">
        <f t="shared" si="93"/>
        <v>432</v>
      </c>
      <c r="W97" s="174">
        <v>0</v>
      </c>
      <c r="X97" s="180">
        <v>5000</v>
      </c>
      <c r="Y97" s="474"/>
      <c r="AD97" s="6"/>
      <c r="AE97" s="6"/>
    </row>
    <row r="98" spans="1:31" s="5" customFormat="1" x14ac:dyDescent="0.25">
      <c r="A98" s="28">
        <v>39</v>
      </c>
      <c r="B98" s="71" t="s">
        <v>123</v>
      </c>
      <c r="C98" s="71" t="s">
        <v>124</v>
      </c>
      <c r="D98" s="42" t="s">
        <v>28</v>
      </c>
      <c r="E98" s="413">
        <v>45536</v>
      </c>
      <c r="F98" s="182" t="s">
        <v>125</v>
      </c>
      <c r="G98" s="183" t="s">
        <v>126</v>
      </c>
      <c r="H98" s="171">
        <f t="shared" si="84"/>
        <v>320.46052631578948</v>
      </c>
      <c r="I98" s="172">
        <f t="shared" si="85"/>
        <v>9742</v>
      </c>
      <c r="J98" s="172">
        <f t="shared" si="86"/>
        <v>12818.42105263158</v>
      </c>
      <c r="K98" s="172">
        <f t="shared" si="87"/>
        <v>1602.3026315789475</v>
      </c>
      <c r="L98" s="498">
        <v>0</v>
      </c>
      <c r="M98" s="499">
        <v>708.26</v>
      </c>
      <c r="N98" s="514">
        <v>0</v>
      </c>
      <c r="O98" s="172">
        <f t="shared" si="88"/>
        <v>742</v>
      </c>
      <c r="P98" s="172">
        <f t="shared" si="89"/>
        <v>1450.26</v>
      </c>
      <c r="Q98" s="172">
        <f t="shared" si="90"/>
        <v>12110.16105263158</v>
      </c>
      <c r="R98" s="172">
        <f t="shared" si="91"/>
        <v>1602.3026315789475</v>
      </c>
      <c r="S98" s="172">
        <f t="shared" si="92"/>
        <v>9000</v>
      </c>
      <c r="T98" s="93"/>
      <c r="U98" s="179">
        <v>4871</v>
      </c>
      <c r="V98" s="173">
        <f t="shared" si="93"/>
        <v>371</v>
      </c>
      <c r="W98" s="174">
        <v>0</v>
      </c>
      <c r="X98" s="180">
        <v>4500</v>
      </c>
      <c r="Y98" s="474"/>
      <c r="AD98" s="6"/>
      <c r="AE98" s="6"/>
    </row>
    <row r="99" spans="1:31" s="5" customFormat="1" x14ac:dyDescent="0.25">
      <c r="A99" s="364">
        <v>40</v>
      </c>
      <c r="B99" s="452" t="s">
        <v>101</v>
      </c>
      <c r="C99" s="390" t="s">
        <v>102</v>
      </c>
      <c r="D99" s="446" t="s">
        <v>28</v>
      </c>
      <c r="E99" s="421">
        <v>45536</v>
      </c>
      <c r="F99" s="309" t="s">
        <v>103</v>
      </c>
      <c r="G99" s="401" t="s">
        <v>104</v>
      </c>
      <c r="H99" s="171">
        <f t="shared" si="84"/>
        <v>269.21052631578948</v>
      </c>
      <c r="I99" s="172">
        <f t="shared" si="85"/>
        <v>8184</v>
      </c>
      <c r="J99" s="172">
        <f t="shared" si="86"/>
        <v>10768.42105263158</v>
      </c>
      <c r="K99" s="172">
        <f t="shared" si="87"/>
        <v>1346.0526315789475</v>
      </c>
      <c r="L99" s="498">
        <v>0</v>
      </c>
      <c r="M99" s="499">
        <v>485.22</v>
      </c>
      <c r="N99" s="514">
        <v>0</v>
      </c>
      <c r="O99" s="172">
        <f t="shared" si="88"/>
        <v>184</v>
      </c>
      <c r="P99" s="172">
        <f t="shared" si="89"/>
        <v>669.22</v>
      </c>
      <c r="Q99" s="172">
        <f t="shared" si="90"/>
        <v>10283.201052631581</v>
      </c>
      <c r="R99" s="172">
        <f t="shared" si="91"/>
        <v>1346.0526315789475</v>
      </c>
      <c r="S99" s="172">
        <f t="shared" si="92"/>
        <v>8000</v>
      </c>
      <c r="T99" s="188"/>
      <c r="U99" s="453">
        <v>4092</v>
      </c>
      <c r="V99" s="173">
        <f t="shared" si="93"/>
        <v>92</v>
      </c>
      <c r="W99" s="454">
        <v>0</v>
      </c>
      <c r="X99" s="455">
        <v>4000</v>
      </c>
      <c r="Y99" s="474"/>
      <c r="AD99" s="6"/>
      <c r="AE99" s="6"/>
    </row>
    <row r="100" spans="1:31" s="5" customFormat="1" x14ac:dyDescent="0.25">
      <c r="A100" s="28">
        <v>41</v>
      </c>
      <c r="B100" s="70" t="s">
        <v>2060</v>
      </c>
      <c r="C100" s="70" t="s">
        <v>113</v>
      </c>
      <c r="D100" s="42" t="s">
        <v>28</v>
      </c>
      <c r="E100" s="413">
        <v>45536</v>
      </c>
      <c r="F100" s="70" t="s">
        <v>117</v>
      </c>
      <c r="G100" s="70" t="s">
        <v>118</v>
      </c>
      <c r="H100" s="171">
        <f t="shared" si="84"/>
        <v>269.21052631578948</v>
      </c>
      <c r="I100" s="172">
        <f t="shared" si="85"/>
        <v>8184</v>
      </c>
      <c r="J100" s="172">
        <f t="shared" si="86"/>
        <v>10768.42105263158</v>
      </c>
      <c r="K100" s="172">
        <f t="shared" si="87"/>
        <v>1346.0526315789475</v>
      </c>
      <c r="L100" s="498">
        <v>0</v>
      </c>
      <c r="M100" s="499">
        <v>485.22</v>
      </c>
      <c r="N100" s="514">
        <v>0</v>
      </c>
      <c r="O100" s="172">
        <f t="shared" si="88"/>
        <v>184</v>
      </c>
      <c r="P100" s="172">
        <f t="shared" si="89"/>
        <v>669.22</v>
      </c>
      <c r="Q100" s="172">
        <f t="shared" si="90"/>
        <v>10283.201052631581</v>
      </c>
      <c r="R100" s="172">
        <f t="shared" si="91"/>
        <v>1346.0526315789475</v>
      </c>
      <c r="S100" s="172">
        <f t="shared" si="92"/>
        <v>8000</v>
      </c>
      <c r="T100" s="387"/>
      <c r="U100" s="208">
        <v>4092</v>
      </c>
      <c r="V100" s="173">
        <f t="shared" si="93"/>
        <v>92</v>
      </c>
      <c r="W100" s="456">
        <v>0</v>
      </c>
      <c r="X100" s="381">
        <v>4000</v>
      </c>
      <c r="Y100" s="474"/>
      <c r="AD100" s="6"/>
      <c r="AE100" s="6"/>
    </row>
    <row r="101" spans="1:31" s="5" customFormat="1" x14ac:dyDescent="0.25">
      <c r="A101" s="28">
        <v>42</v>
      </c>
      <c r="B101" s="168" t="s">
        <v>109</v>
      </c>
      <c r="C101" s="169" t="s">
        <v>110</v>
      </c>
      <c r="D101" s="42" t="s">
        <v>28</v>
      </c>
      <c r="E101" s="413">
        <v>45536</v>
      </c>
      <c r="F101" s="168" t="s">
        <v>111</v>
      </c>
      <c r="G101" s="457" t="s">
        <v>112</v>
      </c>
      <c r="H101" s="171">
        <f t="shared" si="84"/>
        <v>232.23684210526318</v>
      </c>
      <c r="I101" s="172">
        <f t="shared" si="85"/>
        <v>7060</v>
      </c>
      <c r="J101" s="172">
        <f t="shared" si="86"/>
        <v>9289.4736842105267</v>
      </c>
      <c r="K101" s="172">
        <f t="shared" si="87"/>
        <v>1161.1842105263158</v>
      </c>
      <c r="L101" s="498">
        <v>0</v>
      </c>
      <c r="M101" s="499">
        <v>343.87</v>
      </c>
      <c r="N101" s="514">
        <v>0</v>
      </c>
      <c r="O101" s="172">
        <f t="shared" si="88"/>
        <v>60</v>
      </c>
      <c r="P101" s="172">
        <f t="shared" si="89"/>
        <v>403.87</v>
      </c>
      <c r="Q101" s="172">
        <f t="shared" si="90"/>
        <v>8945.6036842105259</v>
      </c>
      <c r="R101" s="172">
        <f t="shared" si="91"/>
        <v>1161.1842105263158</v>
      </c>
      <c r="S101" s="172">
        <f t="shared" si="92"/>
        <v>7000</v>
      </c>
      <c r="T101" s="458"/>
      <c r="U101" s="208">
        <v>3530</v>
      </c>
      <c r="V101" s="173">
        <f t="shared" si="93"/>
        <v>30</v>
      </c>
      <c r="W101" s="456">
        <v>0</v>
      </c>
      <c r="X101" s="459">
        <v>3500</v>
      </c>
      <c r="Y101" s="474"/>
      <c r="AD101" s="6"/>
      <c r="AE101" s="6"/>
    </row>
    <row r="102" spans="1:31" s="5" customFormat="1" x14ac:dyDescent="0.25">
      <c r="A102" s="28">
        <v>43</v>
      </c>
      <c r="B102" s="168" t="s">
        <v>2061</v>
      </c>
      <c r="C102" s="169" t="s">
        <v>2046</v>
      </c>
      <c r="D102" s="42" t="s">
        <v>28</v>
      </c>
      <c r="E102" s="413">
        <v>45946</v>
      </c>
      <c r="F102" s="168" t="s">
        <v>2047</v>
      </c>
      <c r="G102" s="457" t="s">
        <v>2048</v>
      </c>
      <c r="H102" s="171">
        <f t="shared" si="84"/>
        <v>515.8552631578948</v>
      </c>
      <c r="I102" s="172">
        <f t="shared" si="85"/>
        <v>15682</v>
      </c>
      <c r="J102" s="172">
        <f t="shared" si="86"/>
        <v>20634.210526315794</v>
      </c>
      <c r="K102" s="172">
        <f t="shared" si="87"/>
        <v>2579.2763157894742</v>
      </c>
      <c r="L102" s="498">
        <v>0</v>
      </c>
      <c r="M102" s="499">
        <v>2014.47</v>
      </c>
      <c r="N102" s="514">
        <v>26.03</v>
      </c>
      <c r="O102" s="172">
        <f t="shared" si="88"/>
        <v>1682</v>
      </c>
      <c r="P102" s="172">
        <f t="shared" si="89"/>
        <v>3722.5</v>
      </c>
      <c r="Q102" s="172">
        <f t="shared" si="90"/>
        <v>18619.740526315793</v>
      </c>
      <c r="R102" s="172">
        <f t="shared" si="91"/>
        <v>2553.246315789474</v>
      </c>
      <c r="S102" s="172">
        <f t="shared" si="92"/>
        <v>14000</v>
      </c>
      <c r="T102" s="458"/>
      <c r="U102" s="208">
        <v>7841</v>
      </c>
      <c r="V102" s="173">
        <f t="shared" si="93"/>
        <v>841</v>
      </c>
      <c r="W102" s="174">
        <v>0</v>
      </c>
      <c r="X102" s="459">
        <v>7000</v>
      </c>
      <c r="Y102" s="474"/>
      <c r="AD102" s="6"/>
      <c r="AE102" s="6"/>
    </row>
    <row r="103" spans="1:31" s="5" customFormat="1" ht="47.25" thickBot="1" x14ac:dyDescent="0.3">
      <c r="A103" s="167"/>
      <c r="B103" s="47"/>
      <c r="C103" s="47"/>
      <c r="D103" s="193"/>
      <c r="E103" s="193"/>
      <c r="F103" s="47"/>
      <c r="G103" s="47"/>
      <c r="H103" s="47"/>
      <c r="I103" s="194"/>
      <c r="J103" s="194"/>
      <c r="K103" s="194"/>
      <c r="L103" s="167"/>
      <c r="M103" s="194"/>
      <c r="N103" s="167"/>
      <c r="O103" s="194"/>
      <c r="P103" s="194"/>
      <c r="Q103" s="194"/>
      <c r="R103" s="194"/>
      <c r="S103" s="194"/>
      <c r="T103" s="167"/>
      <c r="U103" s="194"/>
      <c r="V103" s="194"/>
      <c r="W103" s="167"/>
      <c r="X103" s="195"/>
      <c r="Y103" s="474"/>
      <c r="AD103" s="6"/>
      <c r="AE103" s="6"/>
    </row>
    <row r="104" spans="1:31" s="5" customFormat="1" ht="47.25" thickBot="1" x14ac:dyDescent="0.3">
      <c r="A104" s="167"/>
      <c r="B104" s="51"/>
      <c r="C104" s="196"/>
      <c r="D104" s="193"/>
      <c r="E104" s="193"/>
      <c r="F104" s="47"/>
      <c r="G104" s="48" t="s">
        <v>59</v>
      </c>
      <c r="H104" s="48"/>
      <c r="I104" s="49">
        <f>SUM(I92:I102)</f>
        <v>142352</v>
      </c>
      <c r="J104" s="49">
        <f t="shared" ref="J104:S104" si="94">SUM(J92:J102)</f>
        <v>187305.26315789475</v>
      </c>
      <c r="K104" s="49">
        <f t="shared" si="94"/>
        <v>23413.157894736843</v>
      </c>
      <c r="L104" s="49">
        <f t="shared" si="94"/>
        <v>0</v>
      </c>
      <c r="M104" s="49">
        <f t="shared" si="94"/>
        <v>16249.75</v>
      </c>
      <c r="N104" s="49">
        <f t="shared" si="94"/>
        <v>241.26000000000002</v>
      </c>
      <c r="O104" s="49">
        <f t="shared" si="94"/>
        <v>13352</v>
      </c>
      <c r="P104" s="49">
        <f t="shared" si="94"/>
        <v>29843.010000000002</v>
      </c>
      <c r="Q104" s="49">
        <f t="shared" si="94"/>
        <v>171055.51315789475</v>
      </c>
      <c r="R104" s="49">
        <f t="shared" si="94"/>
        <v>23171.897894736841</v>
      </c>
      <c r="S104" s="49">
        <f t="shared" si="94"/>
        <v>129000</v>
      </c>
      <c r="T104" s="52"/>
      <c r="U104" s="49">
        <f>SUM(U92:U102)</f>
        <v>71176</v>
      </c>
      <c r="V104" s="49">
        <f t="shared" ref="V104:W104" si="95">SUM(V92:V102)</f>
        <v>6676</v>
      </c>
      <c r="W104" s="49">
        <f t="shared" si="95"/>
        <v>0</v>
      </c>
      <c r="X104" s="197">
        <f>SUM(X92:X102)</f>
        <v>64500</v>
      </c>
      <c r="Y104" s="474" t="s">
        <v>2059</v>
      </c>
      <c r="AD104" s="6"/>
      <c r="AE104" s="6"/>
    </row>
    <row r="105" spans="1:31" s="5" customFormat="1" ht="47.25" thickBot="1" x14ac:dyDescent="0.3">
      <c r="A105" s="4"/>
      <c r="B105" s="45"/>
      <c r="C105" s="46"/>
      <c r="D105" s="13"/>
      <c r="E105" s="13"/>
      <c r="F105" s="44"/>
      <c r="G105" s="45"/>
      <c r="H105" s="45"/>
      <c r="I105" s="142"/>
      <c r="J105" s="142"/>
      <c r="K105" s="142"/>
      <c r="L105" s="140"/>
      <c r="M105" s="142"/>
      <c r="N105" s="140"/>
      <c r="O105" s="142"/>
      <c r="P105" s="142"/>
      <c r="Q105" s="142"/>
      <c r="R105" s="142"/>
      <c r="S105" s="142"/>
      <c r="T105" s="140"/>
      <c r="U105" s="142"/>
      <c r="V105" s="142"/>
      <c r="W105" s="140"/>
      <c r="X105" s="143"/>
      <c r="Y105" s="474"/>
      <c r="AD105" s="6"/>
      <c r="AE105" s="6"/>
    </row>
    <row r="106" spans="1:31" s="5" customFormat="1" ht="47.25" thickBot="1" x14ac:dyDescent="0.3">
      <c r="A106" s="4"/>
      <c r="B106" s="45"/>
      <c r="C106" s="46"/>
      <c r="D106" s="13"/>
      <c r="E106" s="13"/>
      <c r="F106" s="545" t="s">
        <v>1323</v>
      </c>
      <c r="G106" s="545"/>
      <c r="H106" s="144"/>
      <c r="I106" s="139">
        <f>I104*12</f>
        <v>1708224</v>
      </c>
      <c r="J106" s="139">
        <f>J104</f>
        <v>187305.26315789475</v>
      </c>
      <c r="K106" s="139">
        <f>K104</f>
        <v>23413.157894736843</v>
      </c>
      <c r="L106" s="145"/>
      <c r="M106" s="139">
        <f>M104</f>
        <v>16249.75</v>
      </c>
      <c r="N106" s="139">
        <f>N104</f>
        <v>241.26000000000002</v>
      </c>
      <c r="O106" s="139">
        <f>O104*12</f>
        <v>160224</v>
      </c>
      <c r="P106" s="139">
        <v>0</v>
      </c>
      <c r="Q106" s="139">
        <f>Q104</f>
        <v>171055.51315789475</v>
      </c>
      <c r="R106" s="139">
        <f>R104</f>
        <v>23171.897894736841</v>
      </c>
      <c r="S106" s="139">
        <f>S104*12</f>
        <v>1548000</v>
      </c>
      <c r="T106" s="140"/>
      <c r="U106" s="139">
        <f>U104*24</f>
        <v>1708224</v>
      </c>
      <c r="V106" s="139">
        <f t="shared" ref="V106:X106" si="96">V104*24</f>
        <v>160224</v>
      </c>
      <c r="W106" s="139">
        <f t="shared" si="96"/>
        <v>0</v>
      </c>
      <c r="X106" s="139">
        <f t="shared" si="96"/>
        <v>1548000</v>
      </c>
      <c r="Y106" s="474"/>
      <c r="AD106" s="6"/>
      <c r="AE106" s="6"/>
    </row>
    <row r="107" spans="1:31" s="5" customFormat="1" x14ac:dyDescent="0.25">
      <c r="A107" s="4"/>
      <c r="B107" s="140"/>
      <c r="C107" s="198"/>
      <c r="D107" s="13"/>
      <c r="E107" s="13"/>
      <c r="F107" s="146"/>
      <c r="G107" s="146"/>
      <c r="H107" s="146"/>
      <c r="I107" s="142"/>
      <c r="J107" s="142"/>
      <c r="K107" s="142"/>
      <c r="L107" s="140"/>
      <c r="M107" s="142"/>
      <c r="N107" s="142"/>
      <c r="O107" s="142"/>
      <c r="P107" s="142"/>
      <c r="Q107" s="142"/>
      <c r="R107" s="142"/>
      <c r="S107" s="142"/>
      <c r="T107" s="140"/>
      <c r="U107" s="142"/>
      <c r="V107" s="142"/>
      <c r="W107" s="142"/>
      <c r="X107" s="142"/>
      <c r="Y107" s="474"/>
      <c r="AD107" s="6"/>
      <c r="AE107" s="6"/>
    </row>
    <row r="108" spans="1:31" s="5" customFormat="1" x14ac:dyDescent="0.25">
      <c r="A108" s="4"/>
      <c r="B108" s="140"/>
      <c r="C108" s="198"/>
      <c r="D108" s="13"/>
      <c r="E108" s="13"/>
      <c r="F108" s="146"/>
      <c r="G108" s="146"/>
      <c r="H108" s="146"/>
      <c r="I108" s="142"/>
      <c r="J108" s="142"/>
      <c r="K108" s="142"/>
      <c r="L108" s="140"/>
      <c r="M108" s="142"/>
      <c r="N108" s="142"/>
      <c r="O108" s="142"/>
      <c r="P108" s="142"/>
      <c r="Q108" s="142"/>
      <c r="R108" s="142"/>
      <c r="S108" s="142"/>
      <c r="T108" s="140"/>
      <c r="U108" s="142"/>
      <c r="V108" s="142"/>
      <c r="W108" s="142"/>
      <c r="X108" s="142"/>
      <c r="Y108" s="474"/>
      <c r="AD108" s="6"/>
      <c r="AE108" s="6"/>
    </row>
    <row r="109" spans="1:31" s="5" customFormat="1" x14ac:dyDescent="0.25">
      <c r="A109" s="4"/>
      <c r="C109" s="46"/>
      <c r="D109" s="13"/>
      <c r="E109" s="13"/>
      <c r="F109" s="146"/>
      <c r="G109" s="146"/>
      <c r="H109" s="146"/>
      <c r="I109" s="142"/>
      <c r="J109" s="142"/>
      <c r="K109" s="142"/>
      <c r="L109" s="140"/>
      <c r="M109" s="142"/>
      <c r="N109" s="142"/>
      <c r="O109" s="142"/>
      <c r="P109" s="142"/>
      <c r="Q109" s="142"/>
      <c r="R109" s="142"/>
      <c r="S109" s="142"/>
      <c r="T109" s="140"/>
      <c r="U109" s="142"/>
      <c r="V109" s="142"/>
      <c r="W109" s="142"/>
      <c r="X109" s="142"/>
      <c r="Y109" s="474"/>
      <c r="AD109" s="6"/>
      <c r="AE109" s="6"/>
    </row>
    <row r="110" spans="1:31" s="5" customFormat="1" x14ac:dyDescent="0.25">
      <c r="A110" s="4"/>
      <c r="B110" s="140"/>
      <c r="C110" s="198"/>
      <c r="D110" s="13"/>
      <c r="E110" s="13"/>
      <c r="F110" s="146"/>
      <c r="G110" s="146"/>
      <c r="H110" s="146"/>
      <c r="I110" s="142"/>
      <c r="J110" s="142"/>
      <c r="K110" s="142"/>
      <c r="L110" s="140"/>
      <c r="M110" s="142"/>
      <c r="N110" s="142"/>
      <c r="O110" s="142"/>
      <c r="P110" s="142"/>
      <c r="Q110" s="142"/>
      <c r="R110" s="142"/>
      <c r="S110" s="142"/>
      <c r="T110" s="140"/>
      <c r="U110" s="142"/>
      <c r="V110" s="142"/>
      <c r="W110" s="142"/>
      <c r="X110" s="142"/>
      <c r="Y110" s="474"/>
      <c r="AD110" s="6"/>
      <c r="AE110" s="6"/>
    </row>
    <row r="111" spans="1:31" s="5" customFormat="1" x14ac:dyDescent="0.25">
      <c r="A111" s="4"/>
      <c r="B111" s="45"/>
      <c r="C111" s="46"/>
      <c r="D111" s="13"/>
      <c r="E111" s="13"/>
      <c r="F111" s="146"/>
      <c r="G111" s="146"/>
      <c r="H111" s="146"/>
      <c r="I111" s="142"/>
      <c r="J111" s="142"/>
      <c r="K111" s="142"/>
      <c r="L111" s="140"/>
      <c r="M111" s="142"/>
      <c r="N111" s="142"/>
      <c r="O111" s="142"/>
      <c r="P111" s="142"/>
      <c r="Q111" s="142"/>
      <c r="R111" s="142"/>
      <c r="S111" s="142"/>
      <c r="T111" s="140"/>
      <c r="U111" s="142"/>
      <c r="V111" s="142"/>
      <c r="W111" s="142"/>
      <c r="X111" s="142"/>
      <c r="Y111" s="474"/>
      <c r="AD111" s="6"/>
      <c r="AE111" s="6"/>
    </row>
    <row r="112" spans="1:31" s="5" customFormat="1" ht="47.25" thickBot="1" x14ac:dyDescent="0.3">
      <c r="A112" s="4"/>
      <c r="B112" s="45"/>
      <c r="C112" s="46"/>
      <c r="D112" s="13"/>
      <c r="E112" s="13"/>
      <c r="F112" s="44"/>
      <c r="G112" s="45"/>
      <c r="H112" s="45"/>
      <c r="I112" s="142"/>
      <c r="J112" s="142"/>
      <c r="K112" s="142"/>
      <c r="L112" s="140"/>
      <c r="M112" s="142"/>
      <c r="N112" s="140"/>
      <c r="O112" s="142"/>
      <c r="P112" s="142"/>
      <c r="Q112" s="142"/>
      <c r="R112" s="142"/>
      <c r="S112" s="142"/>
      <c r="T112" s="140"/>
      <c r="U112" s="142"/>
      <c r="V112" s="142"/>
      <c r="W112" s="140"/>
      <c r="X112" s="143"/>
      <c r="Y112" s="474"/>
      <c r="AD112" s="6"/>
      <c r="AE112" s="6"/>
    </row>
    <row r="113" spans="1:31" s="5" customFormat="1" ht="57" customHeight="1" thickBot="1" x14ac:dyDescent="0.3">
      <c r="A113" s="540" t="s">
        <v>1306</v>
      </c>
      <c r="B113" s="541"/>
      <c r="C113" s="526"/>
      <c r="D113" s="526"/>
      <c r="E113" s="526"/>
      <c r="F113" s="526"/>
      <c r="G113" s="526"/>
      <c r="H113" s="526"/>
      <c r="I113" s="526"/>
      <c r="J113" s="526"/>
      <c r="K113" s="526"/>
      <c r="L113" s="526"/>
      <c r="M113" s="526"/>
      <c r="N113" s="526"/>
      <c r="O113" s="526"/>
      <c r="P113" s="526"/>
      <c r="Q113" s="526"/>
      <c r="R113" s="526"/>
      <c r="S113" s="526"/>
      <c r="T113" s="8"/>
      <c r="U113" s="525"/>
      <c r="V113" s="525"/>
      <c r="W113" s="529"/>
      <c r="X113" s="529"/>
      <c r="Y113" s="474"/>
      <c r="AD113" s="6"/>
      <c r="AE113" s="6"/>
    </row>
    <row r="114" spans="1:31" s="5" customFormat="1" ht="71.25" customHeight="1" thickBot="1" x14ac:dyDescent="0.3">
      <c r="A114" s="542" t="s">
        <v>1486</v>
      </c>
      <c r="B114" s="542"/>
      <c r="C114" s="526"/>
      <c r="D114" s="526"/>
      <c r="E114" s="526"/>
      <c r="F114" s="526"/>
      <c r="G114" s="526"/>
      <c r="H114" s="526"/>
      <c r="I114" s="526"/>
      <c r="J114" s="526"/>
      <c r="K114" s="526"/>
      <c r="L114" s="526"/>
      <c r="M114" s="526"/>
      <c r="N114" s="526"/>
      <c r="O114" s="526"/>
      <c r="P114" s="526"/>
      <c r="Q114" s="526"/>
      <c r="R114" s="526"/>
      <c r="S114" s="526"/>
      <c r="T114" s="8"/>
      <c r="U114" s="525"/>
      <c r="V114" s="525"/>
      <c r="W114" s="529"/>
      <c r="X114" s="529"/>
      <c r="Y114" s="474"/>
      <c r="AD114" s="6"/>
      <c r="AE114" s="6"/>
    </row>
    <row r="115" spans="1:31" s="5" customFormat="1" ht="144" customHeight="1" thickBot="1" x14ac:dyDescent="0.3">
      <c r="A115" s="544" t="s">
        <v>1720</v>
      </c>
      <c r="B115" s="544"/>
      <c r="C115" s="526"/>
      <c r="D115" s="526"/>
      <c r="E115" s="526"/>
      <c r="F115" s="526"/>
      <c r="G115" s="526"/>
      <c r="H115" s="526"/>
      <c r="I115" s="526"/>
      <c r="J115" s="526"/>
      <c r="K115" s="526"/>
      <c r="L115" s="526"/>
      <c r="M115" s="526"/>
      <c r="N115" s="526"/>
      <c r="O115" s="526"/>
      <c r="P115" s="526"/>
      <c r="Q115" s="526"/>
      <c r="R115" s="526"/>
      <c r="S115" s="526"/>
      <c r="T115" s="8"/>
      <c r="U115" s="525"/>
      <c r="V115" s="525"/>
      <c r="W115" s="529"/>
      <c r="X115" s="529"/>
      <c r="Y115" s="474"/>
      <c r="AD115" s="6"/>
      <c r="AE115" s="6"/>
    </row>
    <row r="116" spans="1:31" s="5" customFormat="1" ht="121.5" customHeight="1" thickBot="1" x14ac:dyDescent="0.3">
      <c r="A116" s="543" t="s">
        <v>1696</v>
      </c>
      <c r="B116" s="543"/>
      <c r="C116" s="528"/>
      <c r="D116" s="530"/>
      <c r="E116" s="530"/>
      <c r="F116" s="528"/>
      <c r="G116" s="528"/>
      <c r="H116" s="528"/>
      <c r="I116" s="527"/>
      <c r="J116" s="527"/>
      <c r="K116" s="527"/>
      <c r="L116" s="528"/>
      <c r="M116" s="527"/>
      <c r="N116" s="528"/>
      <c r="O116" s="527"/>
      <c r="P116" s="527"/>
      <c r="Q116" s="527"/>
      <c r="R116" s="527"/>
      <c r="S116" s="527"/>
      <c r="T116" s="9"/>
      <c r="U116" s="527"/>
      <c r="V116" s="527"/>
      <c r="W116" s="528"/>
      <c r="X116" s="528"/>
      <c r="Y116" s="474"/>
      <c r="AD116" s="6"/>
      <c r="AE116" s="6"/>
    </row>
    <row r="117" spans="1:31" s="5" customFormat="1" ht="93.75" thickBot="1" x14ac:dyDescent="0.3">
      <c r="A117" s="165" t="s">
        <v>1324</v>
      </c>
      <c r="B117" s="165" t="s">
        <v>0</v>
      </c>
      <c r="C117" s="199" t="s">
        <v>1</v>
      </c>
      <c r="D117" s="200" t="s">
        <v>2</v>
      </c>
      <c r="E117" s="200" t="s">
        <v>3</v>
      </c>
      <c r="F117" s="201" t="s">
        <v>4</v>
      </c>
      <c r="G117" s="202" t="s">
        <v>5</v>
      </c>
      <c r="H117" s="11" t="s">
        <v>1351</v>
      </c>
      <c r="I117" s="203" t="s">
        <v>6</v>
      </c>
      <c r="J117" s="203" t="s">
        <v>7</v>
      </c>
      <c r="K117" s="203" t="s">
        <v>8</v>
      </c>
      <c r="L117" s="204" t="s">
        <v>9</v>
      </c>
      <c r="M117" s="106" t="s">
        <v>10</v>
      </c>
      <c r="N117" s="205" t="s">
        <v>11</v>
      </c>
      <c r="O117" s="106" t="s">
        <v>12</v>
      </c>
      <c r="P117" s="106" t="s">
        <v>13</v>
      </c>
      <c r="Q117" s="106" t="s">
        <v>14</v>
      </c>
      <c r="R117" s="106" t="s">
        <v>15</v>
      </c>
      <c r="S117" s="203" t="s">
        <v>16</v>
      </c>
      <c r="U117" s="203" t="s">
        <v>17</v>
      </c>
      <c r="V117" s="203" t="s">
        <v>18</v>
      </c>
      <c r="W117" s="204" t="s">
        <v>19</v>
      </c>
      <c r="X117" s="206" t="s">
        <v>20</v>
      </c>
      <c r="Y117" s="474"/>
      <c r="AD117" s="6"/>
      <c r="AE117" s="6"/>
    </row>
    <row r="118" spans="1:31" s="5" customFormat="1" x14ac:dyDescent="0.25">
      <c r="A118" s="42">
        <v>44</v>
      </c>
      <c r="B118" s="71" t="s">
        <v>1469</v>
      </c>
      <c r="C118" s="176" t="s">
        <v>1743</v>
      </c>
      <c r="D118" s="207" t="s">
        <v>28</v>
      </c>
      <c r="E118" s="419">
        <v>45536</v>
      </c>
      <c r="F118" s="177" t="s">
        <v>131</v>
      </c>
      <c r="G118" s="177" t="s">
        <v>132</v>
      </c>
      <c r="H118" s="177">
        <f>+I118/30.4</f>
        <v>557.63157894736844</v>
      </c>
      <c r="I118" s="74">
        <f>+U118*2</f>
        <v>16952</v>
      </c>
      <c r="J118" s="74">
        <f>+I118/30.4*40</f>
        <v>22305.263157894737</v>
      </c>
      <c r="K118" s="74">
        <f>+I118/30.4*20*0.25</f>
        <v>2788.1578947368421</v>
      </c>
      <c r="L118" s="500">
        <v>0</v>
      </c>
      <c r="M118" s="74">
        <v>2371.41</v>
      </c>
      <c r="N118" s="500">
        <v>39.4</v>
      </c>
      <c r="O118" s="74">
        <f>+V118*2</f>
        <v>1952</v>
      </c>
      <c r="P118" s="75">
        <f>+M118+N118+O118</f>
        <v>4362.8099999999995</v>
      </c>
      <c r="Q118" s="75">
        <f>+J118-M118</f>
        <v>19933.853157894737</v>
      </c>
      <c r="R118" s="75">
        <f>+K118-N118</f>
        <v>2748.757894736842</v>
      </c>
      <c r="S118" s="75">
        <f>+I118-O118</f>
        <v>15000</v>
      </c>
      <c r="T118" s="178"/>
      <c r="U118" s="208">
        <v>8476</v>
      </c>
      <c r="V118" s="208">
        <f>+U118-X118</f>
        <v>976</v>
      </c>
      <c r="W118" s="209">
        <v>0</v>
      </c>
      <c r="X118" s="210">
        <v>7500</v>
      </c>
      <c r="Y118" s="474"/>
      <c r="AD118" s="6"/>
      <c r="AE118" s="6"/>
    </row>
    <row r="119" spans="1:31" s="5" customFormat="1" x14ac:dyDescent="0.25">
      <c r="A119" s="364">
        <v>45</v>
      </c>
      <c r="B119" s="365" t="s">
        <v>133</v>
      </c>
      <c r="C119" s="366" t="s">
        <v>134</v>
      </c>
      <c r="D119" s="367" t="s">
        <v>28</v>
      </c>
      <c r="E119" s="420">
        <v>45536</v>
      </c>
      <c r="F119" s="368" t="s">
        <v>136</v>
      </c>
      <c r="G119" s="368" t="s">
        <v>137</v>
      </c>
      <c r="H119" s="177">
        <f t="shared" ref="H119:H120" si="97">+I119/30.4</f>
        <v>269.21052631578948</v>
      </c>
      <c r="I119" s="74">
        <f t="shared" ref="I119:I120" si="98">+U119*2</f>
        <v>8184</v>
      </c>
      <c r="J119" s="74">
        <f t="shared" ref="J119:J120" si="99">+I119/30.4*40</f>
        <v>10768.42105263158</v>
      </c>
      <c r="K119" s="74">
        <f t="shared" ref="K119:K120" si="100">+I119/30.4*20*0.25</f>
        <v>1346.0526315789475</v>
      </c>
      <c r="L119" s="500">
        <v>0</v>
      </c>
      <c r="M119" s="74">
        <v>485.22</v>
      </c>
      <c r="N119" s="500">
        <v>0</v>
      </c>
      <c r="O119" s="74">
        <f t="shared" ref="O119:O120" si="101">+V119*2</f>
        <v>184</v>
      </c>
      <c r="P119" s="75">
        <f t="shared" ref="P119:P120" si="102">+M119+N119+O119</f>
        <v>669.22</v>
      </c>
      <c r="Q119" s="75">
        <f t="shared" ref="Q119:Q120" si="103">+J119-M119</f>
        <v>10283.201052631581</v>
      </c>
      <c r="R119" s="75">
        <f t="shared" ref="R119:R120" si="104">+K119-N119</f>
        <v>1346.0526315789475</v>
      </c>
      <c r="S119" s="75">
        <f t="shared" ref="S119:S120" si="105">+I119-O119</f>
        <v>8000</v>
      </c>
      <c r="T119" s="178"/>
      <c r="U119" s="370">
        <v>4092</v>
      </c>
      <c r="V119" s="208">
        <f t="shared" ref="V119:V120" si="106">+U119-X119</f>
        <v>92</v>
      </c>
      <c r="W119" s="371">
        <v>0</v>
      </c>
      <c r="X119" s="372">
        <v>4000</v>
      </c>
      <c r="Y119" s="474"/>
      <c r="AD119" s="6"/>
      <c r="AE119" s="6"/>
    </row>
    <row r="120" spans="1:31" s="5" customFormat="1" x14ac:dyDescent="0.25">
      <c r="A120" s="28">
        <v>46</v>
      </c>
      <c r="B120" s="71" t="s">
        <v>1758</v>
      </c>
      <c r="C120" s="71" t="s">
        <v>1759</v>
      </c>
      <c r="D120" s="42" t="s">
        <v>28</v>
      </c>
      <c r="E120" s="413">
        <v>45612</v>
      </c>
      <c r="F120" s="71" t="s">
        <v>1760</v>
      </c>
      <c r="G120" s="71" t="s">
        <v>1761</v>
      </c>
      <c r="H120" s="177">
        <f t="shared" si="97"/>
        <v>435.39473684210526</v>
      </c>
      <c r="I120" s="74">
        <f t="shared" si="98"/>
        <v>13236</v>
      </c>
      <c r="J120" s="74">
        <f t="shared" si="99"/>
        <v>17415.78947368421</v>
      </c>
      <c r="K120" s="74">
        <f t="shared" si="100"/>
        <v>2176.9736842105262</v>
      </c>
      <c r="L120" s="500">
        <v>0</v>
      </c>
      <c r="M120" s="74">
        <v>1208.45</v>
      </c>
      <c r="N120" s="500">
        <v>10.11</v>
      </c>
      <c r="O120" s="74">
        <f t="shared" si="101"/>
        <v>1236</v>
      </c>
      <c r="P120" s="75">
        <f t="shared" si="102"/>
        <v>2454.56</v>
      </c>
      <c r="Q120" s="75">
        <f t="shared" si="103"/>
        <v>16207.339473684209</v>
      </c>
      <c r="R120" s="75">
        <f t="shared" si="104"/>
        <v>2166.8636842105261</v>
      </c>
      <c r="S120" s="75">
        <f t="shared" si="105"/>
        <v>12000</v>
      </c>
      <c r="T120" s="373"/>
      <c r="U120" s="208">
        <v>6618</v>
      </c>
      <c r="V120" s="208">
        <f t="shared" si="106"/>
        <v>618</v>
      </c>
      <c r="W120" s="209">
        <v>0</v>
      </c>
      <c r="X120" s="375">
        <v>6000</v>
      </c>
      <c r="Y120" s="474"/>
      <c r="AD120" s="6"/>
      <c r="AE120" s="6"/>
    </row>
    <row r="121" spans="1:31" s="5" customFormat="1" ht="47.25" thickBot="1" x14ac:dyDescent="0.3">
      <c r="A121" s="4"/>
      <c r="B121" s="47"/>
      <c r="C121" s="47"/>
      <c r="D121" s="193"/>
      <c r="E121" s="193"/>
      <c r="F121" s="47"/>
      <c r="G121" s="47"/>
      <c r="H121" s="47"/>
      <c r="I121" s="194"/>
      <c r="J121" s="194"/>
      <c r="K121" s="194"/>
      <c r="L121" s="167"/>
      <c r="M121" s="194"/>
      <c r="N121" s="167"/>
      <c r="O121" s="194"/>
      <c r="P121" s="194"/>
      <c r="Q121" s="194"/>
      <c r="R121" s="194"/>
      <c r="S121" s="194"/>
      <c r="T121" s="167"/>
      <c r="U121" s="194"/>
      <c r="V121" s="194"/>
      <c r="W121" s="167"/>
      <c r="X121" s="167"/>
      <c r="Y121" s="474"/>
      <c r="AD121" s="6"/>
      <c r="AE121" s="6"/>
    </row>
    <row r="122" spans="1:31" s="5" customFormat="1" ht="47.25" thickBot="1" x14ac:dyDescent="0.3">
      <c r="A122" s="4"/>
      <c r="B122" s="51"/>
      <c r="C122" s="196"/>
      <c r="D122" s="193"/>
      <c r="E122" s="193"/>
      <c r="F122" s="47"/>
      <c r="G122" s="48" t="s">
        <v>59</v>
      </c>
      <c r="H122" s="48"/>
      <c r="I122" s="49">
        <f>SUM(I118:I120)</f>
        <v>38372</v>
      </c>
      <c r="J122" s="49">
        <f t="shared" ref="J122:S122" si="107">SUM(J118:J120)</f>
        <v>50489.473684210534</v>
      </c>
      <c r="K122" s="49">
        <f t="shared" si="107"/>
        <v>6311.1842105263167</v>
      </c>
      <c r="L122" s="49">
        <f t="shared" si="107"/>
        <v>0</v>
      </c>
      <c r="M122" s="49">
        <f t="shared" si="107"/>
        <v>4065.08</v>
      </c>
      <c r="N122" s="49">
        <f t="shared" si="107"/>
        <v>49.51</v>
      </c>
      <c r="O122" s="49">
        <f t="shared" si="107"/>
        <v>3372</v>
      </c>
      <c r="P122" s="49">
        <f t="shared" si="107"/>
        <v>7486.59</v>
      </c>
      <c r="Q122" s="49">
        <f t="shared" si="107"/>
        <v>46424.393684210525</v>
      </c>
      <c r="R122" s="49">
        <f t="shared" si="107"/>
        <v>6261.6742105263156</v>
      </c>
      <c r="S122" s="49">
        <f t="shared" si="107"/>
        <v>35000</v>
      </c>
      <c r="T122" s="50"/>
      <c r="U122" s="49">
        <f>SUM(U118:U120)</f>
        <v>19186</v>
      </c>
      <c r="V122" s="49">
        <f t="shared" ref="V122:W122" si="108">SUM(V118:V120)</f>
        <v>1686</v>
      </c>
      <c r="W122" s="49">
        <f t="shared" si="108"/>
        <v>0</v>
      </c>
      <c r="X122" s="49">
        <f>SUM(X118:X120)</f>
        <v>17500</v>
      </c>
      <c r="Y122" s="474" t="s">
        <v>2056</v>
      </c>
      <c r="AD122" s="6"/>
      <c r="AE122" s="6"/>
    </row>
    <row r="123" spans="1:31" s="5" customFormat="1" ht="47.25" thickBot="1" x14ac:dyDescent="0.3">
      <c r="A123" s="4"/>
      <c r="B123" s="51"/>
      <c r="C123" s="196"/>
      <c r="D123" s="193"/>
      <c r="E123" s="193"/>
      <c r="F123" s="47"/>
      <c r="G123" s="51"/>
      <c r="H123" s="51"/>
      <c r="I123" s="50"/>
      <c r="J123" s="50"/>
      <c r="K123" s="50"/>
      <c r="L123" s="52"/>
      <c r="M123" s="50"/>
      <c r="N123" s="52"/>
      <c r="O123" s="50"/>
      <c r="P123" s="50"/>
      <c r="Q123" s="50"/>
      <c r="R123" s="50"/>
      <c r="S123" s="50"/>
      <c r="T123" s="52"/>
      <c r="U123" s="50"/>
      <c r="V123" s="50"/>
      <c r="W123" s="52"/>
      <c r="X123" s="53"/>
      <c r="Y123" s="474"/>
      <c r="AD123" s="6"/>
      <c r="AE123" s="6"/>
    </row>
    <row r="124" spans="1:31" s="5" customFormat="1" ht="47.25" thickBot="1" x14ac:dyDescent="0.3">
      <c r="A124" s="4"/>
      <c r="B124" s="51"/>
      <c r="C124" s="196"/>
      <c r="D124" s="193"/>
      <c r="E124" s="545" t="s">
        <v>1721</v>
      </c>
      <c r="F124" s="545"/>
      <c r="G124" s="545"/>
      <c r="H124" s="553"/>
      <c r="I124" s="49">
        <f>I122*12</f>
        <v>460464</v>
      </c>
      <c r="J124" s="49">
        <f>J122</f>
        <v>50489.473684210534</v>
      </c>
      <c r="K124" s="49">
        <f>K122</f>
        <v>6311.1842105263167</v>
      </c>
      <c r="L124" s="49">
        <f>L122</f>
        <v>0</v>
      </c>
      <c r="M124" s="49">
        <f>M122</f>
        <v>4065.08</v>
      </c>
      <c r="N124" s="49">
        <f>N122</f>
        <v>49.51</v>
      </c>
      <c r="O124" s="49">
        <f>O122*12</f>
        <v>40464</v>
      </c>
      <c r="P124" s="49">
        <v>0</v>
      </c>
      <c r="Q124" s="49">
        <f t="shared" ref="Q124:R124" si="109">Q122</f>
        <v>46424.393684210525</v>
      </c>
      <c r="R124" s="49">
        <f t="shared" si="109"/>
        <v>6261.6742105263156</v>
      </c>
      <c r="S124" s="49">
        <f>S122*12</f>
        <v>420000</v>
      </c>
      <c r="T124" s="52"/>
      <c r="U124" s="49">
        <f>U122*24</f>
        <v>460464</v>
      </c>
      <c r="V124" s="49">
        <f t="shared" ref="V124:X124" si="110">V122*24</f>
        <v>40464</v>
      </c>
      <c r="W124" s="49">
        <f t="shared" si="110"/>
        <v>0</v>
      </c>
      <c r="X124" s="49">
        <f t="shared" si="110"/>
        <v>420000</v>
      </c>
      <c r="Y124" s="474"/>
      <c r="AD124" s="6"/>
      <c r="AE124" s="6"/>
    </row>
    <row r="125" spans="1:31" s="5" customFormat="1" x14ac:dyDescent="0.25">
      <c r="A125" s="4"/>
      <c r="B125" s="51"/>
      <c r="C125" s="196"/>
      <c r="D125" s="193"/>
      <c r="E125" s="146"/>
      <c r="F125" s="146"/>
      <c r="G125" s="146"/>
      <c r="H125" s="146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2"/>
      <c r="U125" s="50"/>
      <c r="V125" s="50"/>
      <c r="W125" s="50"/>
      <c r="X125" s="50"/>
      <c r="Y125" s="474"/>
      <c r="AD125" s="6"/>
      <c r="AE125" s="6"/>
    </row>
    <row r="126" spans="1:31" s="5" customFormat="1" x14ac:dyDescent="0.25">
      <c r="A126" s="4"/>
      <c r="B126" s="51"/>
      <c r="C126" s="196"/>
      <c r="D126" s="193"/>
      <c r="E126" s="146"/>
      <c r="F126" s="146"/>
      <c r="G126" s="146"/>
      <c r="H126" s="146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2"/>
      <c r="U126" s="50"/>
      <c r="V126" s="50"/>
      <c r="W126" s="50"/>
      <c r="X126" s="50"/>
      <c r="Y126" s="474"/>
      <c r="AD126" s="6"/>
      <c r="AE126" s="6"/>
    </row>
    <row r="127" spans="1:31" s="5" customFormat="1" ht="47.25" thickBot="1" x14ac:dyDescent="0.3">
      <c r="A127" s="4"/>
      <c r="B127" s="51"/>
      <c r="C127" s="196"/>
      <c r="D127" s="193"/>
      <c r="E127" s="193"/>
      <c r="F127" s="47"/>
      <c r="G127" s="51"/>
      <c r="H127" s="51"/>
      <c r="I127" s="50"/>
      <c r="J127" s="50"/>
      <c r="K127" s="50"/>
      <c r="L127" s="52"/>
      <c r="M127" s="50"/>
      <c r="N127" s="52"/>
      <c r="O127" s="50"/>
      <c r="P127" s="50"/>
      <c r="Q127" s="50"/>
      <c r="R127" s="50"/>
      <c r="S127" s="50"/>
      <c r="T127" s="52"/>
      <c r="U127" s="50"/>
      <c r="V127" s="50"/>
      <c r="W127" s="52"/>
      <c r="X127" s="53"/>
      <c r="Y127" s="474"/>
      <c r="AD127" s="6"/>
      <c r="AE127" s="6"/>
    </row>
    <row r="128" spans="1:31" s="5" customFormat="1" ht="57" customHeight="1" thickBot="1" x14ac:dyDescent="0.3">
      <c r="A128" s="540" t="s">
        <v>1306</v>
      </c>
      <c r="B128" s="541"/>
      <c r="C128" s="526"/>
      <c r="D128" s="526"/>
      <c r="E128" s="526"/>
      <c r="F128" s="526"/>
      <c r="G128" s="526"/>
      <c r="H128" s="526"/>
      <c r="I128" s="526"/>
      <c r="J128" s="526"/>
      <c r="K128" s="526"/>
      <c r="L128" s="526"/>
      <c r="M128" s="526"/>
      <c r="N128" s="526"/>
      <c r="O128" s="526"/>
      <c r="P128" s="526"/>
      <c r="Q128" s="526"/>
      <c r="R128" s="526"/>
      <c r="S128" s="526"/>
      <c r="T128" s="8"/>
      <c r="U128" s="525"/>
      <c r="V128" s="525"/>
      <c r="W128" s="529"/>
      <c r="X128" s="529"/>
      <c r="Y128" s="474"/>
      <c r="AD128" s="6"/>
      <c r="AE128" s="6"/>
    </row>
    <row r="129" spans="1:31" s="5" customFormat="1" ht="71.25" customHeight="1" thickBot="1" x14ac:dyDescent="0.3">
      <c r="A129" s="542" t="s">
        <v>1486</v>
      </c>
      <c r="B129" s="542"/>
      <c r="C129" s="526"/>
      <c r="D129" s="526"/>
      <c r="E129" s="526"/>
      <c r="F129" s="526"/>
      <c r="G129" s="526"/>
      <c r="H129" s="526"/>
      <c r="I129" s="526"/>
      <c r="J129" s="526"/>
      <c r="K129" s="526"/>
      <c r="L129" s="526"/>
      <c r="M129" s="526"/>
      <c r="N129" s="526"/>
      <c r="O129" s="526"/>
      <c r="P129" s="526"/>
      <c r="Q129" s="526"/>
      <c r="R129" s="526"/>
      <c r="S129" s="526"/>
      <c r="T129" s="8"/>
      <c r="U129" s="525"/>
      <c r="V129" s="525"/>
      <c r="W129" s="529"/>
      <c r="X129" s="529"/>
      <c r="Y129" s="474"/>
      <c r="AD129" s="6"/>
      <c r="AE129" s="6"/>
    </row>
    <row r="130" spans="1:31" s="5" customFormat="1" ht="144" customHeight="1" thickBot="1" x14ac:dyDescent="0.3">
      <c r="A130" s="544" t="s">
        <v>1712</v>
      </c>
      <c r="B130" s="544"/>
      <c r="C130" s="526"/>
      <c r="D130" s="526"/>
      <c r="E130" s="526"/>
      <c r="F130" s="526"/>
      <c r="G130" s="526"/>
      <c r="H130" s="526"/>
      <c r="I130" s="526"/>
      <c r="J130" s="526"/>
      <c r="K130" s="526"/>
      <c r="L130" s="526"/>
      <c r="M130" s="526"/>
      <c r="N130" s="526"/>
      <c r="O130" s="526"/>
      <c r="P130" s="526"/>
      <c r="Q130" s="526"/>
      <c r="R130" s="526"/>
      <c r="S130" s="526"/>
      <c r="T130" s="8"/>
      <c r="U130" s="525"/>
      <c r="V130" s="525"/>
      <c r="W130" s="529"/>
      <c r="X130" s="529"/>
      <c r="Y130" s="474"/>
      <c r="AD130" s="6"/>
      <c r="AE130" s="6"/>
    </row>
    <row r="131" spans="1:31" s="5" customFormat="1" ht="145.5" customHeight="1" thickBot="1" x14ac:dyDescent="0.3">
      <c r="A131" s="543" t="s">
        <v>1696</v>
      </c>
      <c r="B131" s="543"/>
      <c r="C131" s="528"/>
      <c r="D131" s="530"/>
      <c r="E131" s="530"/>
      <c r="F131" s="528"/>
      <c r="G131" s="528"/>
      <c r="H131" s="528"/>
      <c r="I131" s="527"/>
      <c r="J131" s="527"/>
      <c r="K131" s="527"/>
      <c r="L131" s="528"/>
      <c r="M131" s="527"/>
      <c r="N131" s="528"/>
      <c r="O131" s="527"/>
      <c r="P131" s="527"/>
      <c r="Q131" s="527"/>
      <c r="R131" s="527"/>
      <c r="S131" s="527"/>
      <c r="T131" s="9"/>
      <c r="U131" s="527"/>
      <c r="V131" s="527"/>
      <c r="W131" s="528"/>
      <c r="X131" s="528"/>
      <c r="Y131" s="474"/>
      <c r="AD131" s="6"/>
      <c r="AE131" s="6"/>
    </row>
    <row r="132" spans="1:31" s="5" customFormat="1" ht="93.75" thickBot="1" x14ac:dyDescent="0.3">
      <c r="A132" s="11" t="s">
        <v>1324</v>
      </c>
      <c r="B132" s="11" t="s">
        <v>0</v>
      </c>
      <c r="C132" s="212" t="s">
        <v>1</v>
      </c>
      <c r="D132" s="200" t="s">
        <v>2</v>
      </c>
      <c r="E132" s="200" t="s">
        <v>3</v>
      </c>
      <c r="F132" s="200" t="s">
        <v>4</v>
      </c>
      <c r="G132" s="213" t="s">
        <v>5</v>
      </c>
      <c r="H132" s="11" t="s">
        <v>1351</v>
      </c>
      <c r="I132" s="106" t="s">
        <v>6</v>
      </c>
      <c r="J132" s="106" t="s">
        <v>7</v>
      </c>
      <c r="K132" s="106" t="s">
        <v>8</v>
      </c>
      <c r="L132" s="205" t="s">
        <v>9</v>
      </c>
      <c r="M132" s="106" t="s">
        <v>10</v>
      </c>
      <c r="N132" s="205" t="s">
        <v>11</v>
      </c>
      <c r="O132" s="106" t="s">
        <v>12</v>
      </c>
      <c r="P132" s="106" t="s">
        <v>13</v>
      </c>
      <c r="Q132" s="106" t="s">
        <v>14</v>
      </c>
      <c r="R132" s="106" t="s">
        <v>15</v>
      </c>
      <c r="S132" s="106" t="s">
        <v>16</v>
      </c>
      <c r="T132" s="13"/>
      <c r="U132" s="106" t="s">
        <v>17</v>
      </c>
      <c r="V132" s="106" t="s">
        <v>18</v>
      </c>
      <c r="W132" s="205" t="s">
        <v>19</v>
      </c>
      <c r="X132" s="205" t="s">
        <v>20</v>
      </c>
      <c r="Y132" s="474"/>
      <c r="AD132" s="6"/>
      <c r="AE132" s="6"/>
    </row>
    <row r="133" spans="1:31" s="5" customFormat="1" x14ac:dyDescent="0.25">
      <c r="A133" s="42">
        <v>47</v>
      </c>
      <c r="B133" s="182" t="s">
        <v>142</v>
      </c>
      <c r="C133" s="183" t="s">
        <v>143</v>
      </c>
      <c r="D133" s="214" t="s">
        <v>135</v>
      </c>
      <c r="E133" s="419">
        <v>45536</v>
      </c>
      <c r="F133" s="183" t="s">
        <v>144</v>
      </c>
      <c r="G133" s="183" t="s">
        <v>145</v>
      </c>
      <c r="H133" s="183">
        <f>+I133/30.4</f>
        <v>197.36842105263159</v>
      </c>
      <c r="I133" s="211">
        <f>+U133*2</f>
        <v>6000</v>
      </c>
      <c r="J133" s="211">
        <f t="shared" ref="J133" si="111">+I133/30.4*40</f>
        <v>7894.7368421052633</v>
      </c>
      <c r="K133" s="211">
        <f t="shared" ref="K133" si="112">+I133/30.4*20*0.25</f>
        <v>986.84210526315792</v>
      </c>
      <c r="L133" s="215">
        <v>0</v>
      </c>
      <c r="M133" s="211">
        <v>254.61</v>
      </c>
      <c r="N133" s="515">
        <v>0</v>
      </c>
      <c r="O133" s="211">
        <f>+V133*2</f>
        <v>0</v>
      </c>
      <c r="P133" s="216">
        <f t="shared" ref="P133" si="113">+M133+N133+O133</f>
        <v>254.61</v>
      </c>
      <c r="Q133" s="216">
        <f t="shared" ref="Q133:R133" si="114">+J133-M133</f>
        <v>7640.1268421052637</v>
      </c>
      <c r="R133" s="216">
        <f t="shared" si="114"/>
        <v>986.84210526315792</v>
      </c>
      <c r="S133" s="216">
        <f t="shared" ref="S133" si="115">+I133-O133</f>
        <v>6000</v>
      </c>
      <c r="T133" s="76"/>
      <c r="U133" s="216">
        <v>3000</v>
      </c>
      <c r="V133" s="216">
        <f>+U133-X133</f>
        <v>0</v>
      </c>
      <c r="W133" s="217">
        <v>0</v>
      </c>
      <c r="X133" s="180">
        <v>3000</v>
      </c>
      <c r="Y133" s="474"/>
      <c r="AD133" s="6"/>
      <c r="AE133" s="6"/>
    </row>
    <row r="134" spans="1:31" s="5" customFormat="1" x14ac:dyDescent="0.25">
      <c r="A134" s="42">
        <v>48</v>
      </c>
      <c r="B134" s="218" t="s">
        <v>138</v>
      </c>
      <c r="C134" s="183" t="s">
        <v>139</v>
      </c>
      <c r="D134" s="214" t="s">
        <v>23</v>
      </c>
      <c r="E134" s="419">
        <v>45536</v>
      </c>
      <c r="F134" s="183" t="s">
        <v>140</v>
      </c>
      <c r="G134" s="183" t="s">
        <v>141</v>
      </c>
      <c r="H134" s="183">
        <f t="shared" ref="H134:H139" si="116">+I134/30.4</f>
        <v>197.36842105263159</v>
      </c>
      <c r="I134" s="211">
        <f t="shared" ref="I134:I139" si="117">+U134*2</f>
        <v>6000</v>
      </c>
      <c r="J134" s="211">
        <f t="shared" ref="J134:J139" si="118">+I134/30.4*40</f>
        <v>7894.7368421052633</v>
      </c>
      <c r="K134" s="211">
        <f t="shared" ref="K134:K139" si="119">+I134/30.4*20*0.25</f>
        <v>986.84210526315792</v>
      </c>
      <c r="L134" s="215">
        <v>0</v>
      </c>
      <c r="M134" s="211">
        <v>254.61</v>
      </c>
      <c r="N134" s="515">
        <v>0</v>
      </c>
      <c r="O134" s="211">
        <f t="shared" ref="O134:O139" si="120">+V134*2</f>
        <v>0</v>
      </c>
      <c r="P134" s="216">
        <f t="shared" ref="P134:P139" si="121">+M134+N134+O134</f>
        <v>254.61</v>
      </c>
      <c r="Q134" s="216">
        <f t="shared" ref="Q134:Q139" si="122">+J134-M134</f>
        <v>7640.1268421052637</v>
      </c>
      <c r="R134" s="216">
        <f t="shared" ref="R134:R139" si="123">+K134-N134</f>
        <v>986.84210526315792</v>
      </c>
      <c r="S134" s="216">
        <f t="shared" ref="S134:S139" si="124">+I134-O134</f>
        <v>6000</v>
      </c>
      <c r="T134" s="76"/>
      <c r="U134" s="216">
        <v>3000</v>
      </c>
      <c r="V134" s="216">
        <f t="shared" ref="V134:V139" si="125">+U134-X134</f>
        <v>0</v>
      </c>
      <c r="W134" s="217">
        <v>0</v>
      </c>
      <c r="X134" s="180">
        <v>3000</v>
      </c>
      <c r="Y134" s="474"/>
      <c r="AD134" s="6"/>
      <c r="AE134" s="6"/>
    </row>
    <row r="135" spans="1:31" s="5" customFormat="1" x14ac:dyDescent="0.25">
      <c r="A135" s="42">
        <v>49</v>
      </c>
      <c r="B135" s="182" t="s">
        <v>153</v>
      </c>
      <c r="C135" s="183" t="s">
        <v>139</v>
      </c>
      <c r="D135" s="214" t="s">
        <v>23</v>
      </c>
      <c r="E135" s="419">
        <v>45536</v>
      </c>
      <c r="F135" s="183" t="s">
        <v>154</v>
      </c>
      <c r="G135" s="183" t="s">
        <v>155</v>
      </c>
      <c r="H135" s="183">
        <f t="shared" si="116"/>
        <v>197.36842105263159</v>
      </c>
      <c r="I135" s="211">
        <f t="shared" si="117"/>
        <v>6000</v>
      </c>
      <c r="J135" s="211">
        <f t="shared" si="118"/>
        <v>7894.7368421052633</v>
      </c>
      <c r="K135" s="211">
        <f t="shared" si="119"/>
        <v>986.84210526315792</v>
      </c>
      <c r="L135" s="215">
        <v>0</v>
      </c>
      <c r="M135" s="211">
        <v>254.61</v>
      </c>
      <c r="N135" s="515">
        <v>0</v>
      </c>
      <c r="O135" s="211">
        <f t="shared" si="120"/>
        <v>0</v>
      </c>
      <c r="P135" s="216">
        <f t="shared" si="121"/>
        <v>254.61</v>
      </c>
      <c r="Q135" s="216">
        <f t="shared" si="122"/>
        <v>7640.1268421052637</v>
      </c>
      <c r="R135" s="216">
        <f t="shared" si="123"/>
        <v>986.84210526315792</v>
      </c>
      <c r="S135" s="216">
        <f t="shared" si="124"/>
        <v>6000</v>
      </c>
      <c r="T135" s="76"/>
      <c r="U135" s="216">
        <v>3000</v>
      </c>
      <c r="V135" s="216">
        <f t="shared" si="125"/>
        <v>0</v>
      </c>
      <c r="W135" s="217">
        <v>0</v>
      </c>
      <c r="X135" s="180">
        <v>3000</v>
      </c>
      <c r="Y135" s="474"/>
      <c r="AD135" s="6"/>
      <c r="AE135" s="6"/>
    </row>
    <row r="136" spans="1:31" s="5" customFormat="1" x14ac:dyDescent="0.25">
      <c r="A136" s="42">
        <v>50</v>
      </c>
      <c r="B136" s="182" t="s">
        <v>146</v>
      </c>
      <c r="C136" s="183" t="s">
        <v>143</v>
      </c>
      <c r="D136" s="214" t="s">
        <v>135</v>
      </c>
      <c r="E136" s="419">
        <v>45536</v>
      </c>
      <c r="F136" s="183" t="s">
        <v>147</v>
      </c>
      <c r="G136" s="183" t="s">
        <v>148</v>
      </c>
      <c r="H136" s="183">
        <f t="shared" si="116"/>
        <v>131.57894736842107</v>
      </c>
      <c r="I136" s="211">
        <f t="shared" si="117"/>
        <v>4000</v>
      </c>
      <c r="J136" s="211">
        <f t="shared" si="118"/>
        <v>5263.1578947368425</v>
      </c>
      <c r="K136" s="211">
        <f t="shared" si="119"/>
        <v>657.89473684210532</v>
      </c>
      <c r="L136" s="215">
        <v>0</v>
      </c>
      <c r="M136" s="211">
        <v>86.19</v>
      </c>
      <c r="N136" s="515">
        <v>0</v>
      </c>
      <c r="O136" s="211">
        <f t="shared" si="120"/>
        <v>0</v>
      </c>
      <c r="P136" s="216">
        <f t="shared" si="121"/>
        <v>86.19</v>
      </c>
      <c r="Q136" s="216">
        <f t="shared" si="122"/>
        <v>5176.9678947368429</v>
      </c>
      <c r="R136" s="216">
        <f t="shared" si="123"/>
        <v>657.89473684210532</v>
      </c>
      <c r="S136" s="216">
        <f t="shared" si="124"/>
        <v>4000</v>
      </c>
      <c r="T136" s="76"/>
      <c r="U136" s="216">
        <v>2000</v>
      </c>
      <c r="V136" s="216">
        <f t="shared" si="125"/>
        <v>0</v>
      </c>
      <c r="W136" s="217">
        <v>0</v>
      </c>
      <c r="X136" s="180">
        <v>2000</v>
      </c>
      <c r="Y136" s="474"/>
      <c r="AD136" s="6"/>
      <c r="AE136" s="6"/>
    </row>
    <row r="137" spans="1:31" s="5" customFormat="1" x14ac:dyDescent="0.25">
      <c r="A137" s="42">
        <v>51</v>
      </c>
      <c r="B137" s="219" t="s">
        <v>149</v>
      </c>
      <c r="C137" s="231" t="s">
        <v>150</v>
      </c>
      <c r="D137" s="376" t="s">
        <v>135</v>
      </c>
      <c r="E137" s="420">
        <v>45536</v>
      </c>
      <c r="F137" s="231" t="s">
        <v>151</v>
      </c>
      <c r="G137" s="231" t="s">
        <v>152</v>
      </c>
      <c r="H137" s="183">
        <f t="shared" si="116"/>
        <v>131.57894736842107</v>
      </c>
      <c r="I137" s="211">
        <f t="shared" si="117"/>
        <v>4000</v>
      </c>
      <c r="J137" s="211">
        <f t="shared" si="118"/>
        <v>5263.1578947368425</v>
      </c>
      <c r="K137" s="211">
        <f t="shared" si="119"/>
        <v>657.89473684210532</v>
      </c>
      <c r="L137" s="215">
        <v>0</v>
      </c>
      <c r="M137" s="211">
        <v>86.19</v>
      </c>
      <c r="N137" s="515">
        <v>0</v>
      </c>
      <c r="O137" s="211">
        <f t="shared" si="120"/>
        <v>0</v>
      </c>
      <c r="P137" s="216">
        <f t="shared" si="121"/>
        <v>86.19</v>
      </c>
      <c r="Q137" s="216">
        <f t="shared" si="122"/>
        <v>5176.9678947368429</v>
      </c>
      <c r="R137" s="216">
        <f t="shared" si="123"/>
        <v>657.89473684210532</v>
      </c>
      <c r="S137" s="216">
        <f t="shared" si="124"/>
        <v>4000</v>
      </c>
      <c r="T137" s="76"/>
      <c r="U137" s="286">
        <v>2000</v>
      </c>
      <c r="V137" s="216">
        <f t="shared" si="125"/>
        <v>0</v>
      </c>
      <c r="W137" s="377">
        <v>0</v>
      </c>
      <c r="X137" s="378">
        <v>2000</v>
      </c>
      <c r="Y137" s="474"/>
      <c r="AD137" s="6"/>
      <c r="AE137" s="6"/>
    </row>
    <row r="138" spans="1:31" s="382" customFormat="1" x14ac:dyDescent="0.25">
      <c r="A138" s="42">
        <v>52</v>
      </c>
      <c r="B138" s="70" t="s">
        <v>2064</v>
      </c>
      <c r="C138" s="70" t="s">
        <v>1763</v>
      </c>
      <c r="D138" s="376" t="s">
        <v>135</v>
      </c>
      <c r="E138" s="421">
        <v>45657</v>
      </c>
      <c r="F138" s="70" t="s">
        <v>1762</v>
      </c>
      <c r="G138" s="70" t="s">
        <v>1764</v>
      </c>
      <c r="H138" s="183">
        <f t="shared" si="116"/>
        <v>197.36842105263159</v>
      </c>
      <c r="I138" s="211">
        <f t="shared" si="117"/>
        <v>6000</v>
      </c>
      <c r="J138" s="211">
        <f t="shared" si="118"/>
        <v>7894.7368421052633</v>
      </c>
      <c r="K138" s="211">
        <f t="shared" si="119"/>
        <v>986.84210526315792</v>
      </c>
      <c r="L138" s="215">
        <v>0</v>
      </c>
      <c r="M138" s="211">
        <v>254.61</v>
      </c>
      <c r="N138" s="515">
        <v>0</v>
      </c>
      <c r="O138" s="211">
        <f t="shared" si="120"/>
        <v>0</v>
      </c>
      <c r="P138" s="216">
        <f t="shared" si="121"/>
        <v>254.61</v>
      </c>
      <c r="Q138" s="216">
        <f t="shared" si="122"/>
        <v>7640.1268421052637</v>
      </c>
      <c r="R138" s="216">
        <f t="shared" si="123"/>
        <v>986.84210526315792</v>
      </c>
      <c r="S138" s="216">
        <f t="shared" si="124"/>
        <v>6000</v>
      </c>
      <c r="T138" s="380"/>
      <c r="U138" s="331">
        <v>3000</v>
      </c>
      <c r="V138" s="216">
        <f t="shared" si="125"/>
        <v>0</v>
      </c>
      <c r="W138" s="217">
        <v>0</v>
      </c>
      <c r="X138" s="381">
        <v>3000</v>
      </c>
      <c r="Y138" s="476"/>
      <c r="AD138" s="383"/>
      <c r="AE138" s="383"/>
    </row>
    <row r="139" spans="1:31" s="382" customFormat="1" x14ac:dyDescent="0.25">
      <c r="A139" s="42">
        <v>53</v>
      </c>
      <c r="B139" s="70" t="s">
        <v>2063</v>
      </c>
      <c r="C139" s="70" t="s">
        <v>143</v>
      </c>
      <c r="D139" s="379" t="s">
        <v>135</v>
      </c>
      <c r="E139" s="413">
        <v>45673</v>
      </c>
      <c r="F139" s="70" t="s">
        <v>1766</v>
      </c>
      <c r="G139" s="70" t="s">
        <v>1765</v>
      </c>
      <c r="H139" s="183">
        <f t="shared" si="116"/>
        <v>131.57894736842107</v>
      </c>
      <c r="I139" s="211">
        <f t="shared" si="117"/>
        <v>4000</v>
      </c>
      <c r="J139" s="211">
        <f t="shared" si="118"/>
        <v>5263.1578947368425</v>
      </c>
      <c r="K139" s="211">
        <f t="shared" si="119"/>
        <v>657.89473684210532</v>
      </c>
      <c r="L139" s="215">
        <v>0</v>
      </c>
      <c r="M139" s="211">
        <v>86.19</v>
      </c>
      <c r="N139" s="515">
        <v>0</v>
      </c>
      <c r="O139" s="211">
        <f t="shared" si="120"/>
        <v>0</v>
      </c>
      <c r="P139" s="216">
        <f t="shared" si="121"/>
        <v>86.19</v>
      </c>
      <c r="Q139" s="216">
        <f t="shared" si="122"/>
        <v>5176.9678947368429</v>
      </c>
      <c r="R139" s="216">
        <f t="shared" si="123"/>
        <v>657.89473684210532</v>
      </c>
      <c r="S139" s="216">
        <f t="shared" si="124"/>
        <v>4000</v>
      </c>
      <c r="T139" s="380"/>
      <c r="U139" s="331">
        <v>2000</v>
      </c>
      <c r="V139" s="216">
        <f t="shared" si="125"/>
        <v>0</v>
      </c>
      <c r="W139" s="217">
        <v>0</v>
      </c>
      <c r="X139" s="381">
        <v>2000</v>
      </c>
      <c r="Y139" s="476"/>
      <c r="AD139" s="383"/>
      <c r="AE139" s="383"/>
    </row>
    <row r="140" spans="1:31" s="5" customFormat="1" ht="47.25" thickBot="1" x14ac:dyDescent="0.3">
      <c r="A140" s="4"/>
      <c r="B140" s="44"/>
      <c r="C140" s="44"/>
      <c r="D140" s="13"/>
      <c r="E140" s="13"/>
      <c r="F140" s="44"/>
      <c r="G140" s="44"/>
      <c r="H140" s="44"/>
      <c r="I140" s="6"/>
      <c r="J140" s="6"/>
      <c r="K140" s="6"/>
      <c r="M140" s="6"/>
      <c r="O140" s="6"/>
      <c r="P140" s="6"/>
      <c r="Q140" s="6"/>
      <c r="R140" s="6"/>
      <c r="S140" s="6"/>
      <c r="U140" s="6"/>
      <c r="V140" s="6"/>
      <c r="Y140" s="474"/>
      <c r="AD140" s="6"/>
      <c r="AE140" s="6"/>
    </row>
    <row r="141" spans="1:31" s="5" customFormat="1" ht="47.25" thickBot="1" x14ac:dyDescent="0.3">
      <c r="A141" s="4"/>
      <c r="B141" s="45"/>
      <c r="C141" s="44"/>
      <c r="D141" s="13"/>
      <c r="E141" s="13"/>
      <c r="F141" s="44"/>
      <c r="G141" s="48" t="s">
        <v>59</v>
      </c>
      <c r="H141" s="48"/>
      <c r="I141" s="49">
        <f>SUM(I133:I139)</f>
        <v>36000</v>
      </c>
      <c r="J141" s="49">
        <f t="shared" ref="J141:S141" si="126">SUM(J133:J139)</f>
        <v>47368.421052631573</v>
      </c>
      <c r="K141" s="49">
        <f t="shared" si="126"/>
        <v>5921.0526315789466</v>
      </c>
      <c r="L141" s="49">
        <f t="shared" si="126"/>
        <v>0</v>
      </c>
      <c r="M141" s="49">
        <f t="shared" si="126"/>
        <v>1277.0100000000002</v>
      </c>
      <c r="N141" s="49">
        <f t="shared" si="126"/>
        <v>0</v>
      </c>
      <c r="O141" s="49">
        <f t="shared" si="126"/>
        <v>0</v>
      </c>
      <c r="P141" s="49">
        <f t="shared" si="126"/>
        <v>1277.0100000000002</v>
      </c>
      <c r="Q141" s="49">
        <f t="shared" si="126"/>
        <v>46091.411052631593</v>
      </c>
      <c r="R141" s="49">
        <f t="shared" si="126"/>
        <v>5921.0526315789466</v>
      </c>
      <c r="S141" s="49">
        <f t="shared" si="126"/>
        <v>36000</v>
      </c>
      <c r="T141" s="50"/>
      <c r="U141" s="49">
        <f>SUM(U133:U139)</f>
        <v>18000</v>
      </c>
      <c r="V141" s="49">
        <f t="shared" ref="V141:W141" si="127">SUM(V133:V139)</f>
        <v>0</v>
      </c>
      <c r="W141" s="49">
        <f t="shared" si="127"/>
        <v>0</v>
      </c>
      <c r="X141" s="49">
        <f>SUM(X133:X139)</f>
        <v>18000</v>
      </c>
      <c r="Y141" s="474" t="s">
        <v>2062</v>
      </c>
      <c r="AD141" s="6"/>
      <c r="AE141" s="6"/>
    </row>
    <row r="142" spans="1:31" s="5" customFormat="1" ht="47.25" thickBot="1" x14ac:dyDescent="0.3">
      <c r="A142" s="4"/>
      <c r="B142" s="45"/>
      <c r="C142" s="44"/>
      <c r="D142" s="13"/>
      <c r="E142" s="13"/>
      <c r="F142" s="44"/>
      <c r="G142" s="45"/>
      <c r="H142" s="45"/>
      <c r="I142" s="50"/>
      <c r="J142" s="50"/>
      <c r="K142" s="50"/>
      <c r="L142" s="52"/>
      <c r="M142" s="50"/>
      <c r="N142" s="52"/>
      <c r="O142" s="50"/>
      <c r="P142" s="50"/>
      <c r="Q142" s="50"/>
      <c r="R142" s="50"/>
      <c r="S142" s="50"/>
      <c r="T142" s="52"/>
      <c r="U142" s="50"/>
      <c r="V142" s="50"/>
      <c r="W142" s="52"/>
      <c r="X142" s="53"/>
      <c r="Y142" s="474"/>
      <c r="AD142" s="6"/>
      <c r="AE142" s="6"/>
    </row>
    <row r="143" spans="1:31" s="5" customFormat="1" ht="47.25" thickBot="1" x14ac:dyDescent="0.3">
      <c r="A143" s="4"/>
      <c r="B143" s="45"/>
      <c r="C143" s="545" t="s">
        <v>1722</v>
      </c>
      <c r="D143" s="545"/>
      <c r="E143" s="545"/>
      <c r="F143" s="545"/>
      <c r="G143" s="545"/>
      <c r="H143" s="553"/>
      <c r="I143" s="49">
        <f>I141*12</f>
        <v>432000</v>
      </c>
      <c r="J143" s="49">
        <f>J141</f>
        <v>47368.421052631573</v>
      </c>
      <c r="K143" s="49">
        <f>K141</f>
        <v>5921.0526315789466</v>
      </c>
      <c r="L143" s="49">
        <f>L141</f>
        <v>0</v>
      </c>
      <c r="M143" s="49">
        <f>M141</f>
        <v>1277.0100000000002</v>
      </c>
      <c r="N143" s="49">
        <f>N141</f>
        <v>0</v>
      </c>
      <c r="O143" s="49">
        <f>O141*12</f>
        <v>0</v>
      </c>
      <c r="P143" s="49">
        <v>0</v>
      </c>
      <c r="Q143" s="49">
        <f>Q141</f>
        <v>46091.411052631593</v>
      </c>
      <c r="R143" s="49">
        <f>R141</f>
        <v>5921.0526315789466</v>
      </c>
      <c r="S143" s="49">
        <f>S141*12</f>
        <v>432000</v>
      </c>
      <c r="T143" s="52"/>
      <c r="U143" s="49">
        <f>U141*24</f>
        <v>432000</v>
      </c>
      <c r="V143" s="49">
        <f t="shared" ref="V143:X143" si="128">V141*24</f>
        <v>0</v>
      </c>
      <c r="W143" s="49">
        <f t="shared" si="128"/>
        <v>0</v>
      </c>
      <c r="X143" s="49">
        <f t="shared" si="128"/>
        <v>432000</v>
      </c>
      <c r="Y143" s="474"/>
      <c r="AD143" s="6"/>
      <c r="AE143" s="6"/>
    </row>
    <row r="144" spans="1:31" s="5" customFormat="1" x14ac:dyDescent="0.25">
      <c r="A144" s="4"/>
      <c r="B144" s="45"/>
      <c r="C144" s="44"/>
      <c r="D144" s="146"/>
      <c r="E144" s="146"/>
      <c r="F144" s="146"/>
      <c r="G144" s="146"/>
      <c r="H144" s="146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2"/>
      <c r="U144" s="50"/>
      <c r="V144" s="50"/>
      <c r="W144" s="50"/>
      <c r="X144" s="50"/>
      <c r="Y144" s="474"/>
      <c r="AD144" s="6"/>
      <c r="AE144" s="6"/>
    </row>
    <row r="145" spans="1:31" s="5" customFormat="1" x14ac:dyDescent="0.25">
      <c r="A145" s="4"/>
      <c r="B145" s="45"/>
      <c r="C145" s="44"/>
      <c r="D145" s="146"/>
      <c r="E145" s="146"/>
      <c r="F145" s="146"/>
      <c r="G145" s="146"/>
      <c r="H145" s="146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2"/>
      <c r="U145" s="50"/>
      <c r="V145" s="50"/>
      <c r="W145" s="50"/>
      <c r="X145" s="50"/>
      <c r="Y145" s="474"/>
      <c r="AD145" s="6"/>
      <c r="AE145" s="6"/>
    </row>
    <row r="146" spans="1:31" s="5" customFormat="1" x14ac:dyDescent="0.25">
      <c r="A146" s="4"/>
      <c r="B146" s="45"/>
      <c r="C146" s="44"/>
      <c r="D146" s="146"/>
      <c r="E146" s="146"/>
      <c r="F146" s="146"/>
      <c r="G146" s="146"/>
      <c r="H146" s="146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2"/>
      <c r="U146" s="50"/>
      <c r="V146" s="50"/>
      <c r="W146" s="50"/>
      <c r="X146" s="50"/>
      <c r="Y146" s="474"/>
      <c r="AD146" s="6"/>
      <c r="AE146" s="6"/>
    </row>
    <row r="147" spans="1:31" s="5" customFormat="1" ht="47.25" thickBot="1" x14ac:dyDescent="0.3">
      <c r="A147" s="4"/>
      <c r="B147" s="45"/>
      <c r="C147" s="44"/>
      <c r="D147" s="13"/>
      <c r="E147" s="13"/>
      <c r="F147" s="44"/>
      <c r="G147" s="45"/>
      <c r="H147" s="45"/>
      <c r="I147" s="142"/>
      <c r="J147" s="142"/>
      <c r="K147" s="142"/>
      <c r="L147" s="140"/>
      <c r="M147" s="142"/>
      <c r="N147" s="140"/>
      <c r="O147" s="142"/>
      <c r="P147" s="142"/>
      <c r="Q147" s="142"/>
      <c r="R147" s="142"/>
      <c r="S147" s="142"/>
      <c r="T147" s="140"/>
      <c r="U147" s="142"/>
      <c r="V147" s="142"/>
      <c r="W147" s="140"/>
      <c r="X147" s="143"/>
      <c r="Y147" s="474"/>
      <c r="AD147" s="6"/>
      <c r="AE147" s="6"/>
    </row>
    <row r="148" spans="1:31" s="5" customFormat="1" ht="57" customHeight="1" thickBot="1" x14ac:dyDescent="0.3">
      <c r="A148" s="540" t="s">
        <v>1306</v>
      </c>
      <c r="B148" s="541"/>
      <c r="C148" s="526"/>
      <c r="D148" s="526"/>
      <c r="E148" s="526"/>
      <c r="F148" s="526"/>
      <c r="G148" s="526"/>
      <c r="H148" s="526"/>
      <c r="I148" s="526"/>
      <c r="J148" s="526"/>
      <c r="K148" s="526"/>
      <c r="L148" s="526"/>
      <c r="M148" s="526"/>
      <c r="N148" s="526"/>
      <c r="O148" s="526"/>
      <c r="P148" s="526"/>
      <c r="Q148" s="526"/>
      <c r="R148" s="526"/>
      <c r="S148" s="526"/>
      <c r="T148" s="8"/>
      <c r="U148" s="525"/>
      <c r="V148" s="525"/>
      <c r="W148" s="529"/>
      <c r="X148" s="529"/>
      <c r="Y148" s="474"/>
      <c r="AD148" s="6"/>
      <c r="AE148" s="6"/>
    </row>
    <row r="149" spans="1:31" s="5" customFormat="1" ht="71.25" customHeight="1" thickBot="1" x14ac:dyDescent="0.3">
      <c r="A149" s="542" t="s">
        <v>1486</v>
      </c>
      <c r="B149" s="542"/>
      <c r="C149" s="526"/>
      <c r="D149" s="526"/>
      <c r="E149" s="526"/>
      <c r="F149" s="526"/>
      <c r="G149" s="526"/>
      <c r="H149" s="526"/>
      <c r="I149" s="526"/>
      <c r="J149" s="526"/>
      <c r="K149" s="526"/>
      <c r="L149" s="526"/>
      <c r="M149" s="526"/>
      <c r="N149" s="526"/>
      <c r="O149" s="526"/>
      <c r="P149" s="526"/>
      <c r="Q149" s="526"/>
      <c r="R149" s="526"/>
      <c r="S149" s="526"/>
      <c r="T149" s="8"/>
      <c r="U149" s="525"/>
      <c r="V149" s="525"/>
      <c r="W149" s="529"/>
      <c r="X149" s="529"/>
      <c r="Y149" s="474"/>
      <c r="AD149" s="6"/>
      <c r="AE149" s="6"/>
    </row>
    <row r="150" spans="1:31" s="5" customFormat="1" ht="60" customHeight="1" thickBot="1" x14ac:dyDescent="0.3">
      <c r="A150" s="544" t="s">
        <v>1711</v>
      </c>
      <c r="B150" s="544"/>
      <c r="C150" s="526"/>
      <c r="D150" s="526"/>
      <c r="E150" s="526"/>
      <c r="F150" s="526"/>
      <c r="G150" s="526"/>
      <c r="H150" s="526"/>
      <c r="I150" s="526"/>
      <c r="J150" s="526"/>
      <c r="K150" s="526"/>
      <c r="L150" s="526"/>
      <c r="M150" s="526"/>
      <c r="N150" s="526"/>
      <c r="O150" s="526"/>
      <c r="P150" s="526"/>
      <c r="Q150" s="526"/>
      <c r="R150" s="526"/>
      <c r="S150" s="526"/>
      <c r="T150" s="8"/>
      <c r="U150" s="525"/>
      <c r="V150" s="525"/>
      <c r="W150" s="529"/>
      <c r="X150" s="529"/>
      <c r="Y150" s="474"/>
      <c r="AD150" s="6"/>
      <c r="AE150" s="6"/>
    </row>
    <row r="151" spans="1:31" s="5" customFormat="1" ht="142.5" customHeight="1" thickBot="1" x14ac:dyDescent="0.3">
      <c r="A151" s="543" t="s">
        <v>1696</v>
      </c>
      <c r="B151" s="543"/>
      <c r="C151" s="528"/>
      <c r="D151" s="530"/>
      <c r="E151" s="530"/>
      <c r="F151" s="528"/>
      <c r="G151" s="528"/>
      <c r="H151" s="528"/>
      <c r="I151" s="527"/>
      <c r="J151" s="527"/>
      <c r="K151" s="527"/>
      <c r="L151" s="528"/>
      <c r="M151" s="527"/>
      <c r="N151" s="528"/>
      <c r="O151" s="527"/>
      <c r="P151" s="527"/>
      <c r="Q151" s="527"/>
      <c r="R151" s="527"/>
      <c r="S151" s="527"/>
      <c r="T151" s="9"/>
      <c r="U151" s="527"/>
      <c r="V151" s="527"/>
      <c r="W151" s="528"/>
      <c r="X151" s="528"/>
      <c r="Y151" s="474"/>
      <c r="AD151" s="6"/>
      <c r="AE151" s="6"/>
    </row>
    <row r="152" spans="1:31" s="5" customFormat="1" ht="93.75" thickBot="1" x14ac:dyDescent="0.3">
      <c r="A152" s="11" t="s">
        <v>1324</v>
      </c>
      <c r="B152" s="11" t="s">
        <v>0</v>
      </c>
      <c r="C152" s="11" t="s">
        <v>1</v>
      </c>
      <c r="D152" s="11" t="s">
        <v>2</v>
      </c>
      <c r="E152" s="11" t="s">
        <v>3</v>
      </c>
      <c r="F152" s="11" t="s">
        <v>4</v>
      </c>
      <c r="G152" s="11" t="s">
        <v>5</v>
      </c>
      <c r="H152" s="11" t="s">
        <v>1351</v>
      </c>
      <c r="I152" s="12" t="s">
        <v>6</v>
      </c>
      <c r="J152" s="12" t="s">
        <v>7</v>
      </c>
      <c r="K152" s="12" t="s">
        <v>8</v>
      </c>
      <c r="L152" s="11" t="s">
        <v>9</v>
      </c>
      <c r="M152" s="12" t="s">
        <v>10</v>
      </c>
      <c r="N152" s="11" t="s">
        <v>11</v>
      </c>
      <c r="O152" s="12" t="s">
        <v>12</v>
      </c>
      <c r="P152" s="12" t="s">
        <v>13</v>
      </c>
      <c r="Q152" s="12" t="s">
        <v>14</v>
      </c>
      <c r="R152" s="12" t="s">
        <v>15</v>
      </c>
      <c r="S152" s="12" t="s">
        <v>16</v>
      </c>
      <c r="T152" s="44"/>
      <c r="U152" s="12" t="s">
        <v>17</v>
      </c>
      <c r="V152" s="12" t="s">
        <v>18</v>
      </c>
      <c r="W152" s="11" t="s">
        <v>19</v>
      </c>
      <c r="X152" s="11" t="s">
        <v>20</v>
      </c>
      <c r="Y152" s="474"/>
      <c r="AD152" s="6"/>
      <c r="AE152" s="6"/>
    </row>
    <row r="153" spans="1:31" s="5" customFormat="1" x14ac:dyDescent="0.25">
      <c r="A153" s="59">
        <v>54</v>
      </c>
      <c r="B153" s="220" t="s">
        <v>156</v>
      </c>
      <c r="C153" s="221" t="s">
        <v>1744</v>
      </c>
      <c r="D153" s="222" t="s">
        <v>28</v>
      </c>
      <c r="E153" s="422">
        <v>45536</v>
      </c>
      <c r="F153" s="223" t="s">
        <v>157</v>
      </c>
      <c r="G153" s="223" t="s">
        <v>158</v>
      </c>
      <c r="H153" s="223">
        <f>+I153/30.4</f>
        <v>599.47368421052636</v>
      </c>
      <c r="I153" s="34">
        <f>+U153*2</f>
        <v>18224</v>
      </c>
      <c r="J153" s="224">
        <f>+I153/30.4*40</f>
        <v>23978.947368421053</v>
      </c>
      <c r="K153" s="224">
        <f>+I153/30.4*20*0.25</f>
        <v>2997.3684210526317</v>
      </c>
      <c r="L153" s="501">
        <v>0</v>
      </c>
      <c r="M153" s="490">
        <v>2728.91</v>
      </c>
      <c r="N153" s="510">
        <v>52.79</v>
      </c>
      <c r="O153" s="34">
        <f>+V153*2</f>
        <v>2224</v>
      </c>
      <c r="P153" s="225">
        <f>+M153+N153+O153</f>
        <v>5005.7</v>
      </c>
      <c r="Q153" s="225">
        <f t="shared" ref="Q153:R153" si="129">+J153-M153</f>
        <v>21250.037368421054</v>
      </c>
      <c r="R153" s="225">
        <f t="shared" si="129"/>
        <v>2944.5784210526317</v>
      </c>
      <c r="S153" s="225">
        <f>+I153-O153</f>
        <v>16000</v>
      </c>
      <c r="T153" s="93"/>
      <c r="U153" s="226">
        <v>9112</v>
      </c>
      <c r="V153" s="226">
        <f>+U153-X153</f>
        <v>1112</v>
      </c>
      <c r="W153" s="227">
        <v>0</v>
      </c>
      <c r="X153" s="228">
        <v>8000</v>
      </c>
      <c r="Y153" s="474"/>
      <c r="AD153" s="6"/>
      <c r="AE153" s="6"/>
    </row>
    <row r="154" spans="1:31" s="5" customFormat="1" ht="51.75" customHeight="1" x14ac:dyDescent="0.25">
      <c r="A154" s="42">
        <v>55</v>
      </c>
      <c r="B154" s="70" t="s">
        <v>159</v>
      </c>
      <c r="C154" s="182" t="s">
        <v>160</v>
      </c>
      <c r="D154" s="229" t="s">
        <v>28</v>
      </c>
      <c r="E154" s="419">
        <v>45536</v>
      </c>
      <c r="F154" s="177" t="s">
        <v>161</v>
      </c>
      <c r="G154" s="183" t="s">
        <v>162</v>
      </c>
      <c r="H154" s="223">
        <f t="shared" ref="H154:H159" si="130">+I154/30.4</f>
        <v>357.36842105263162</v>
      </c>
      <c r="I154" s="34">
        <f t="shared" ref="I154:I159" si="131">+U154*2</f>
        <v>10864</v>
      </c>
      <c r="J154" s="224">
        <f t="shared" ref="J154:J159" si="132">+I154/30.4*40</f>
        <v>14294.736842105265</v>
      </c>
      <c r="K154" s="224">
        <f t="shared" ref="K154:K159" si="133">+I154/30.4*20*0.25</f>
        <v>1786.8421052631581</v>
      </c>
      <c r="L154" s="501">
        <v>0</v>
      </c>
      <c r="M154" s="490">
        <v>836.24</v>
      </c>
      <c r="N154" s="510">
        <v>2.62</v>
      </c>
      <c r="O154" s="34">
        <f t="shared" ref="O154:O159" si="134">+V154*2</f>
        <v>864</v>
      </c>
      <c r="P154" s="225">
        <f t="shared" ref="P154:P159" si="135">+M154+N154+O154</f>
        <v>1702.8600000000001</v>
      </c>
      <c r="Q154" s="225">
        <f t="shared" ref="Q154:Q159" si="136">+J154-M154</f>
        <v>13458.496842105265</v>
      </c>
      <c r="R154" s="225">
        <f t="shared" ref="R154:R159" si="137">+K154-N154</f>
        <v>1784.2221052631583</v>
      </c>
      <c r="S154" s="225">
        <f t="shared" ref="S154:S159" si="138">+I154-O154</f>
        <v>10000</v>
      </c>
      <c r="T154" s="93"/>
      <c r="U154" s="230">
        <v>5432</v>
      </c>
      <c r="V154" s="226">
        <f t="shared" ref="V154:V159" si="139">+U154-X154</f>
        <v>432</v>
      </c>
      <c r="W154" s="217">
        <v>0</v>
      </c>
      <c r="X154" s="81">
        <v>5000</v>
      </c>
      <c r="Y154" s="474"/>
      <c r="AD154" s="6"/>
      <c r="AE154" s="6"/>
    </row>
    <row r="155" spans="1:31" s="5" customFormat="1" x14ac:dyDescent="0.25">
      <c r="A155" s="59">
        <v>56</v>
      </c>
      <c r="B155" s="70" t="s">
        <v>163</v>
      </c>
      <c r="C155" s="182" t="s">
        <v>164</v>
      </c>
      <c r="D155" s="229" t="s">
        <v>28</v>
      </c>
      <c r="E155" s="419">
        <v>45536</v>
      </c>
      <c r="F155" s="183" t="s">
        <v>165</v>
      </c>
      <c r="G155" s="231" t="s">
        <v>166</v>
      </c>
      <c r="H155" s="223">
        <f t="shared" si="130"/>
        <v>197.36842105263159</v>
      </c>
      <c r="I155" s="34">
        <f t="shared" si="131"/>
        <v>6000</v>
      </c>
      <c r="J155" s="224">
        <f t="shared" si="132"/>
        <v>7894.7368421052633</v>
      </c>
      <c r="K155" s="224">
        <f t="shared" si="133"/>
        <v>986.84210526315792</v>
      </c>
      <c r="L155" s="501">
        <v>0</v>
      </c>
      <c r="M155" s="490">
        <v>254.61</v>
      </c>
      <c r="N155" s="510">
        <v>0</v>
      </c>
      <c r="O155" s="34">
        <f t="shared" si="134"/>
        <v>0</v>
      </c>
      <c r="P155" s="225">
        <f t="shared" si="135"/>
        <v>254.61</v>
      </c>
      <c r="Q155" s="225">
        <f t="shared" si="136"/>
        <v>7640.1268421052637</v>
      </c>
      <c r="R155" s="225">
        <f t="shared" si="137"/>
        <v>986.84210526315792</v>
      </c>
      <c r="S155" s="225">
        <f t="shared" si="138"/>
        <v>6000</v>
      </c>
      <c r="T155" s="93"/>
      <c r="U155" s="230">
        <v>3000</v>
      </c>
      <c r="V155" s="226">
        <f t="shared" si="139"/>
        <v>0</v>
      </c>
      <c r="W155" s="217">
        <v>0</v>
      </c>
      <c r="X155" s="78">
        <v>3000</v>
      </c>
      <c r="Y155" s="474"/>
      <c r="Z155" s="232"/>
      <c r="AD155" s="6"/>
      <c r="AE155" s="6"/>
    </row>
    <row r="156" spans="1:31" s="5" customFormat="1" x14ac:dyDescent="0.7">
      <c r="A156" s="42">
        <v>57</v>
      </c>
      <c r="B156" s="70" t="s">
        <v>167</v>
      </c>
      <c r="C156" s="219" t="s">
        <v>164</v>
      </c>
      <c r="D156" s="233" t="s">
        <v>28</v>
      </c>
      <c r="E156" s="420">
        <v>45536</v>
      </c>
      <c r="F156" s="234" t="s">
        <v>168</v>
      </c>
      <c r="G156" s="70" t="s">
        <v>169</v>
      </c>
      <c r="H156" s="223">
        <f t="shared" si="130"/>
        <v>269.21052631578948</v>
      </c>
      <c r="I156" s="34">
        <f t="shared" si="131"/>
        <v>8184</v>
      </c>
      <c r="J156" s="502">
        <f t="shared" si="132"/>
        <v>10768.42105263158</v>
      </c>
      <c r="K156" s="224">
        <f t="shared" si="133"/>
        <v>1346.0526315789475</v>
      </c>
      <c r="L156" s="501">
        <v>0</v>
      </c>
      <c r="M156" s="490">
        <v>485.22</v>
      </c>
      <c r="N156" s="510">
        <v>0</v>
      </c>
      <c r="O156" s="34">
        <f t="shared" si="134"/>
        <v>184</v>
      </c>
      <c r="P156" s="225">
        <f t="shared" si="135"/>
        <v>669.22</v>
      </c>
      <c r="Q156" s="225">
        <f t="shared" si="136"/>
        <v>10283.201052631581</v>
      </c>
      <c r="R156" s="225">
        <f t="shared" si="137"/>
        <v>1346.0526315789475</v>
      </c>
      <c r="S156" s="225">
        <f t="shared" si="138"/>
        <v>8000</v>
      </c>
      <c r="T156" s="93"/>
      <c r="U156" s="230">
        <v>4092</v>
      </c>
      <c r="V156" s="226">
        <f t="shared" si="139"/>
        <v>92</v>
      </c>
      <c r="W156" s="217">
        <v>0</v>
      </c>
      <c r="X156" s="78">
        <v>4000</v>
      </c>
      <c r="Y156" s="474"/>
      <c r="AD156" s="6"/>
      <c r="AE156" s="6"/>
    </row>
    <row r="157" spans="1:31" s="5" customFormat="1" x14ac:dyDescent="0.25">
      <c r="A157" s="59">
        <v>58</v>
      </c>
      <c r="B157" s="70" t="s">
        <v>1488</v>
      </c>
      <c r="C157" s="219" t="s">
        <v>164</v>
      </c>
      <c r="D157" s="233" t="s">
        <v>28</v>
      </c>
      <c r="E157" s="420">
        <v>45536</v>
      </c>
      <c r="F157" s="234" t="s">
        <v>1489</v>
      </c>
      <c r="G157" s="70" t="s">
        <v>1490</v>
      </c>
      <c r="H157" s="223">
        <f t="shared" si="130"/>
        <v>164.47368421052633</v>
      </c>
      <c r="I157" s="34">
        <f t="shared" si="131"/>
        <v>5000</v>
      </c>
      <c r="J157" s="224">
        <f t="shared" si="132"/>
        <v>6578.9473684210534</v>
      </c>
      <c r="K157" s="224">
        <f t="shared" si="133"/>
        <v>822.36842105263167</v>
      </c>
      <c r="L157" s="501">
        <v>0</v>
      </c>
      <c r="M157" s="490">
        <v>170.4</v>
      </c>
      <c r="N157" s="510">
        <v>0</v>
      </c>
      <c r="O157" s="34">
        <f t="shared" si="134"/>
        <v>0</v>
      </c>
      <c r="P157" s="225">
        <f t="shared" si="135"/>
        <v>170.4</v>
      </c>
      <c r="Q157" s="225">
        <f t="shared" si="136"/>
        <v>6408.5473684210538</v>
      </c>
      <c r="R157" s="225">
        <f t="shared" si="137"/>
        <v>822.36842105263167</v>
      </c>
      <c r="S157" s="225">
        <f t="shared" si="138"/>
        <v>5000</v>
      </c>
      <c r="T157" s="93"/>
      <c r="U157" s="230">
        <v>2500</v>
      </c>
      <c r="V157" s="226">
        <f t="shared" si="139"/>
        <v>0</v>
      </c>
      <c r="W157" s="217">
        <v>0</v>
      </c>
      <c r="X157" s="78">
        <v>2500</v>
      </c>
      <c r="Y157" s="474"/>
      <c r="AD157" s="6"/>
      <c r="AE157" s="6"/>
    </row>
    <row r="158" spans="1:31" s="5" customFormat="1" x14ac:dyDescent="0.25">
      <c r="A158" s="42">
        <v>59</v>
      </c>
      <c r="B158" s="70" t="s">
        <v>1491</v>
      </c>
      <c r="C158" s="219" t="s">
        <v>164</v>
      </c>
      <c r="D158" s="233" t="s">
        <v>28</v>
      </c>
      <c r="E158" s="420">
        <v>45536</v>
      </c>
      <c r="F158" s="234" t="s">
        <v>1492</v>
      </c>
      <c r="G158" s="235" t="s">
        <v>1493</v>
      </c>
      <c r="H158" s="61">
        <f t="shared" si="130"/>
        <v>197.36842105263159</v>
      </c>
      <c r="I158" s="34">
        <f t="shared" si="131"/>
        <v>6000</v>
      </c>
      <c r="J158" s="224">
        <f t="shared" si="132"/>
        <v>7894.7368421052633</v>
      </c>
      <c r="K158" s="224">
        <f t="shared" si="133"/>
        <v>986.84210526315792</v>
      </c>
      <c r="L158" s="501">
        <v>0</v>
      </c>
      <c r="M158" s="490">
        <v>254.61</v>
      </c>
      <c r="N158" s="510">
        <v>0</v>
      </c>
      <c r="O158" s="34">
        <f t="shared" si="134"/>
        <v>0</v>
      </c>
      <c r="P158" s="225">
        <f t="shared" si="135"/>
        <v>254.61</v>
      </c>
      <c r="Q158" s="225">
        <f t="shared" si="136"/>
        <v>7640.1268421052637</v>
      </c>
      <c r="R158" s="225">
        <f t="shared" si="137"/>
        <v>986.84210526315792</v>
      </c>
      <c r="S158" s="225">
        <f t="shared" si="138"/>
        <v>6000</v>
      </c>
      <c r="T158" s="93"/>
      <c r="U158" s="230">
        <v>3000</v>
      </c>
      <c r="V158" s="226">
        <f t="shared" si="139"/>
        <v>0</v>
      </c>
      <c r="W158" s="217">
        <v>0</v>
      </c>
      <c r="X158" s="78">
        <v>3000</v>
      </c>
      <c r="Y158" s="474"/>
      <c r="AD158" s="6"/>
      <c r="AE158" s="6"/>
    </row>
    <row r="159" spans="1:31" s="5" customFormat="1" x14ac:dyDescent="0.25">
      <c r="A159" s="59">
        <v>60</v>
      </c>
      <c r="B159" s="70" t="s">
        <v>1494</v>
      </c>
      <c r="C159" s="70" t="s">
        <v>164</v>
      </c>
      <c r="D159" s="72" t="s">
        <v>28</v>
      </c>
      <c r="E159" s="413">
        <v>45536</v>
      </c>
      <c r="F159" s="70" t="s">
        <v>1495</v>
      </c>
      <c r="G159" s="70" t="s">
        <v>1496</v>
      </c>
      <c r="H159" s="70">
        <f t="shared" si="130"/>
        <v>164.47368421052633</v>
      </c>
      <c r="I159" s="537">
        <f t="shared" si="131"/>
        <v>5000</v>
      </c>
      <c r="J159" s="224">
        <f t="shared" si="132"/>
        <v>6578.9473684210534</v>
      </c>
      <c r="K159" s="224">
        <f t="shared" si="133"/>
        <v>822.36842105263167</v>
      </c>
      <c r="L159" s="501">
        <v>0</v>
      </c>
      <c r="M159" s="490">
        <v>170.4</v>
      </c>
      <c r="N159" s="510">
        <v>0</v>
      </c>
      <c r="O159" s="34">
        <f t="shared" si="134"/>
        <v>0</v>
      </c>
      <c r="P159" s="225">
        <f t="shared" si="135"/>
        <v>170.4</v>
      </c>
      <c r="Q159" s="225">
        <f t="shared" si="136"/>
        <v>6408.5473684210538</v>
      </c>
      <c r="R159" s="225">
        <f t="shared" si="137"/>
        <v>822.36842105263167</v>
      </c>
      <c r="S159" s="225">
        <f t="shared" si="138"/>
        <v>5000</v>
      </c>
      <c r="T159" s="93"/>
      <c r="U159" s="230">
        <v>2500</v>
      </c>
      <c r="V159" s="226">
        <f t="shared" si="139"/>
        <v>0</v>
      </c>
      <c r="W159" s="217">
        <v>0</v>
      </c>
      <c r="X159" s="78">
        <v>2500</v>
      </c>
      <c r="Y159" s="474"/>
      <c r="AD159" s="6"/>
      <c r="AE159" s="6"/>
    </row>
    <row r="160" spans="1:31" s="5" customFormat="1" ht="47.25" thickBot="1" x14ac:dyDescent="0.3">
      <c r="A160" s="193"/>
      <c r="B160" s="44"/>
      <c r="C160" s="44"/>
      <c r="D160" s="13"/>
      <c r="E160" s="13"/>
      <c r="F160" s="44"/>
      <c r="G160" s="44"/>
      <c r="H160" s="44"/>
      <c r="I160" s="6"/>
      <c r="J160" s="6"/>
      <c r="K160" s="6"/>
      <c r="M160" s="6"/>
      <c r="O160" s="6"/>
      <c r="P160" s="6"/>
      <c r="Q160" s="6"/>
      <c r="R160" s="6"/>
      <c r="S160" s="6"/>
      <c r="U160" s="6"/>
      <c r="V160" s="6"/>
      <c r="Y160" s="474"/>
      <c r="AB160" s="236"/>
      <c r="AD160" s="6"/>
      <c r="AE160" s="6"/>
    </row>
    <row r="161" spans="1:31" s="5" customFormat="1" ht="47.25" thickBot="1" x14ac:dyDescent="0.3">
      <c r="A161" s="4"/>
      <c r="B161" s="45"/>
      <c r="C161" s="46"/>
      <c r="D161" s="13"/>
      <c r="E161" s="13"/>
      <c r="F161" s="44"/>
      <c r="G161" s="48" t="s">
        <v>59</v>
      </c>
      <c r="H161" s="48"/>
      <c r="I161" s="49">
        <f t="shared" ref="I161:S161" si="140">SUM(I153:I159)</f>
        <v>59272</v>
      </c>
      <c r="J161" s="49">
        <f t="shared" si="140"/>
        <v>77989.473684210534</v>
      </c>
      <c r="K161" s="49">
        <f t="shared" si="140"/>
        <v>9748.6842105263167</v>
      </c>
      <c r="L161" s="49">
        <f t="shared" si="140"/>
        <v>0</v>
      </c>
      <c r="M161" s="49">
        <f t="shared" si="140"/>
        <v>4900.3899999999985</v>
      </c>
      <c r="N161" s="49">
        <f t="shared" si="140"/>
        <v>55.41</v>
      </c>
      <c r="O161" s="49">
        <f t="shared" si="140"/>
        <v>3272</v>
      </c>
      <c r="P161" s="49">
        <f t="shared" si="140"/>
        <v>8227.7999999999993</v>
      </c>
      <c r="Q161" s="49">
        <f t="shared" si="140"/>
        <v>73089.083684210535</v>
      </c>
      <c r="R161" s="49">
        <f t="shared" si="140"/>
        <v>9693.2742105263169</v>
      </c>
      <c r="S161" s="49">
        <f t="shared" si="140"/>
        <v>56000</v>
      </c>
      <c r="T161" s="50"/>
      <c r="U161" s="49">
        <f>SUM(U153:U159)</f>
        <v>29636</v>
      </c>
      <c r="V161" s="49">
        <f>SUM(V153:V159)</f>
        <v>1636</v>
      </c>
      <c r="W161" s="49">
        <f>SUM(W153:W159)</f>
        <v>0</v>
      </c>
      <c r="X161" s="197">
        <f>SUM(X153:X159)</f>
        <v>28000</v>
      </c>
      <c r="Y161" s="474" t="s">
        <v>2062</v>
      </c>
      <c r="AB161" s="236"/>
      <c r="AD161" s="6"/>
      <c r="AE161" s="6"/>
    </row>
    <row r="162" spans="1:31" s="5" customFormat="1" ht="47.25" thickBot="1" x14ac:dyDescent="0.3">
      <c r="A162" s="4"/>
      <c r="B162" s="45"/>
      <c r="C162" s="46"/>
      <c r="D162" s="13"/>
      <c r="E162" s="13"/>
      <c r="F162" s="44"/>
      <c r="G162" s="45"/>
      <c r="H162" s="45"/>
      <c r="I162" s="50"/>
      <c r="J162" s="50"/>
      <c r="K162" s="50"/>
      <c r="L162" s="52"/>
      <c r="M162" s="50"/>
      <c r="N162" s="52"/>
      <c r="O162" s="50"/>
      <c r="P162" s="50"/>
      <c r="Q162" s="50"/>
      <c r="R162" s="50"/>
      <c r="S162" s="50"/>
      <c r="T162" s="52"/>
      <c r="U162" s="50"/>
      <c r="V162" s="50"/>
      <c r="W162" s="52"/>
      <c r="X162" s="53"/>
      <c r="Y162" s="474"/>
      <c r="AB162" s="236"/>
      <c r="AD162" s="6"/>
      <c r="AE162" s="6"/>
    </row>
    <row r="163" spans="1:31" s="5" customFormat="1" ht="47.25" thickBot="1" x14ac:dyDescent="0.3">
      <c r="A163" s="4"/>
      <c r="B163" s="45"/>
      <c r="C163" s="46"/>
      <c r="D163" s="545" t="s">
        <v>1723</v>
      </c>
      <c r="E163" s="545"/>
      <c r="F163" s="545"/>
      <c r="G163" s="545"/>
      <c r="H163" s="144"/>
      <c r="I163" s="237">
        <f>I161*12</f>
        <v>711264</v>
      </c>
      <c r="J163" s="237">
        <f>J161</f>
        <v>77989.473684210534</v>
      </c>
      <c r="K163" s="49">
        <f>K161</f>
        <v>9748.6842105263167</v>
      </c>
      <c r="L163" s="49">
        <f>L161</f>
        <v>0</v>
      </c>
      <c r="M163" s="49">
        <f>M161</f>
        <v>4900.3899999999985</v>
      </c>
      <c r="N163" s="49">
        <f>N161</f>
        <v>55.41</v>
      </c>
      <c r="O163" s="49">
        <f>O161*12</f>
        <v>39264</v>
      </c>
      <c r="P163" s="49">
        <v>0</v>
      </c>
      <c r="Q163" s="49">
        <f>Q161</f>
        <v>73089.083684210535</v>
      </c>
      <c r="R163" s="49">
        <f>R161</f>
        <v>9693.2742105263169</v>
      </c>
      <c r="S163" s="49">
        <f>S161*12</f>
        <v>672000</v>
      </c>
      <c r="T163" s="52"/>
      <c r="U163" s="49">
        <f>U161*24</f>
        <v>711264</v>
      </c>
      <c r="V163" s="49">
        <f t="shared" ref="V163:X163" si="141">V161*24</f>
        <v>39264</v>
      </c>
      <c r="W163" s="49">
        <f t="shared" si="141"/>
        <v>0</v>
      </c>
      <c r="X163" s="49">
        <f t="shared" si="141"/>
        <v>672000</v>
      </c>
      <c r="Y163" s="474"/>
      <c r="AB163" s="236"/>
      <c r="AD163" s="6"/>
      <c r="AE163" s="6"/>
    </row>
    <row r="164" spans="1:31" s="5" customFormat="1" ht="108.75" customHeight="1" x14ac:dyDescent="0.25">
      <c r="A164" s="4"/>
      <c r="B164" s="45"/>
      <c r="C164" s="46"/>
      <c r="D164" s="146"/>
      <c r="E164" s="146"/>
      <c r="F164" s="146"/>
      <c r="G164" s="146"/>
      <c r="H164" s="146"/>
      <c r="I164" s="238"/>
      <c r="J164" s="238"/>
      <c r="K164" s="50"/>
      <c r="L164" s="50"/>
      <c r="M164" s="50"/>
      <c r="N164" s="50"/>
      <c r="O164" s="50"/>
      <c r="P164" s="50"/>
      <c r="Q164" s="50"/>
      <c r="R164" s="50"/>
      <c r="S164" s="50"/>
      <c r="T164" s="52"/>
      <c r="U164" s="50"/>
      <c r="V164" s="50"/>
      <c r="W164" s="50"/>
      <c r="X164" s="50"/>
      <c r="Y164" s="474"/>
      <c r="AD164" s="6"/>
      <c r="AE164" s="6"/>
    </row>
    <row r="165" spans="1:31" s="5" customFormat="1" ht="199.5" customHeight="1" thickBot="1" x14ac:dyDescent="0.3">
      <c r="A165" s="4"/>
      <c r="B165" s="45"/>
      <c r="C165" s="46"/>
      <c r="D165" s="146"/>
      <c r="E165" s="146"/>
      <c r="F165" s="146"/>
      <c r="G165" s="146"/>
      <c r="H165" s="146"/>
      <c r="I165" s="238"/>
      <c r="J165" s="238"/>
      <c r="K165" s="50"/>
      <c r="L165" s="50"/>
      <c r="M165" s="50"/>
      <c r="N165" s="50"/>
      <c r="O165" s="50"/>
      <c r="P165" s="50"/>
      <c r="Q165" s="50"/>
      <c r="R165" s="50"/>
      <c r="S165" s="50"/>
      <c r="T165" s="52"/>
      <c r="U165" s="50"/>
      <c r="V165" s="50"/>
      <c r="W165" s="50"/>
      <c r="X165" s="50"/>
      <c r="Y165" s="474"/>
      <c r="AB165" s="236"/>
      <c r="AD165" s="6"/>
      <c r="AE165" s="6"/>
    </row>
    <row r="166" spans="1:31" s="5" customFormat="1" ht="57" customHeight="1" thickBot="1" x14ac:dyDescent="0.3">
      <c r="A166" s="540" t="s">
        <v>1306</v>
      </c>
      <c r="B166" s="541"/>
      <c r="C166" s="526"/>
      <c r="D166" s="526"/>
      <c r="E166" s="526"/>
      <c r="F166" s="526"/>
      <c r="G166" s="526"/>
      <c r="H166" s="526"/>
      <c r="I166" s="526"/>
      <c r="J166" s="526"/>
      <c r="K166" s="526"/>
      <c r="L166" s="526"/>
      <c r="M166" s="526"/>
      <c r="N166" s="526"/>
      <c r="O166" s="526"/>
      <c r="P166" s="526"/>
      <c r="Q166" s="526"/>
      <c r="R166" s="526"/>
      <c r="S166" s="526"/>
      <c r="T166" s="8"/>
      <c r="U166" s="525"/>
      <c r="V166" s="525"/>
      <c r="W166" s="529"/>
      <c r="X166" s="529"/>
      <c r="Y166" s="474"/>
      <c r="AD166" s="6"/>
      <c r="AE166" s="6"/>
    </row>
    <row r="167" spans="1:31" s="5" customFormat="1" ht="71.25" customHeight="1" thickBot="1" x14ac:dyDescent="0.3">
      <c r="A167" s="542" t="s">
        <v>1486</v>
      </c>
      <c r="B167" s="542"/>
      <c r="C167" s="526"/>
      <c r="D167" s="526"/>
      <c r="E167" s="526"/>
      <c r="F167" s="526"/>
      <c r="G167" s="526"/>
      <c r="H167" s="526"/>
      <c r="I167" s="526"/>
      <c r="J167" s="526"/>
      <c r="K167" s="526"/>
      <c r="L167" s="526"/>
      <c r="M167" s="526"/>
      <c r="N167" s="526"/>
      <c r="O167" s="526"/>
      <c r="P167" s="526"/>
      <c r="Q167" s="526"/>
      <c r="R167" s="526"/>
      <c r="S167" s="526"/>
      <c r="T167" s="8"/>
      <c r="U167" s="525"/>
      <c r="V167" s="525"/>
      <c r="W167" s="529"/>
      <c r="X167" s="529"/>
      <c r="Y167" s="474"/>
      <c r="AD167" s="6"/>
      <c r="AE167" s="6"/>
    </row>
    <row r="168" spans="1:31" s="5" customFormat="1" ht="126" customHeight="1" thickBot="1" x14ac:dyDescent="0.3">
      <c r="A168" s="544" t="s">
        <v>1710</v>
      </c>
      <c r="B168" s="544"/>
      <c r="C168" s="526"/>
      <c r="D168" s="526"/>
      <c r="E168" s="526"/>
      <c r="F168" s="526"/>
      <c r="G168" s="526"/>
      <c r="H168" s="526"/>
      <c r="I168" s="526"/>
      <c r="J168" s="526"/>
      <c r="K168" s="526"/>
      <c r="L168" s="526"/>
      <c r="M168" s="526"/>
      <c r="N168" s="526"/>
      <c r="O168" s="526"/>
      <c r="P168" s="526"/>
      <c r="Q168" s="526"/>
      <c r="R168" s="526"/>
      <c r="S168" s="526"/>
      <c r="T168" s="8"/>
      <c r="U168" s="525"/>
      <c r="V168" s="525"/>
      <c r="W168" s="529"/>
      <c r="X168" s="529"/>
      <c r="Y168" s="474"/>
      <c r="AD168" s="6"/>
      <c r="AE168" s="6"/>
    </row>
    <row r="169" spans="1:31" s="5" customFormat="1" ht="142.5" customHeight="1" thickBot="1" x14ac:dyDescent="0.3">
      <c r="A169" s="543" t="s">
        <v>1696</v>
      </c>
      <c r="B169" s="543"/>
      <c r="C169" s="528"/>
      <c r="D169" s="530"/>
      <c r="E169" s="530"/>
      <c r="F169" s="528"/>
      <c r="G169" s="528"/>
      <c r="H169" s="528"/>
      <c r="I169" s="527"/>
      <c r="J169" s="527"/>
      <c r="K169" s="527"/>
      <c r="L169" s="528"/>
      <c r="M169" s="527"/>
      <c r="N169" s="528"/>
      <c r="O169" s="527"/>
      <c r="P169" s="527"/>
      <c r="Q169" s="527"/>
      <c r="R169" s="527"/>
      <c r="S169" s="527"/>
      <c r="T169" s="9"/>
      <c r="U169" s="527"/>
      <c r="V169" s="527"/>
      <c r="W169" s="528"/>
      <c r="X169" s="528"/>
      <c r="Y169" s="474"/>
      <c r="AD169" s="6"/>
      <c r="AE169" s="6"/>
    </row>
    <row r="170" spans="1:31" s="239" customFormat="1" ht="126.75" customHeight="1" thickBot="1" x14ac:dyDescent="0.3">
      <c r="A170" s="11" t="s">
        <v>1324</v>
      </c>
      <c r="B170" s="166" t="s">
        <v>0</v>
      </c>
      <c r="C170" s="166" t="s">
        <v>1</v>
      </c>
      <c r="D170" s="166" t="s">
        <v>2</v>
      </c>
      <c r="E170" s="166" t="s">
        <v>3</v>
      </c>
      <c r="F170" s="166" t="s">
        <v>4</v>
      </c>
      <c r="G170" s="166" t="s">
        <v>5</v>
      </c>
      <c r="H170" s="166" t="s">
        <v>1351</v>
      </c>
      <c r="I170" s="147" t="s">
        <v>6</v>
      </c>
      <c r="J170" s="12" t="s">
        <v>7</v>
      </c>
      <c r="K170" s="12" t="s">
        <v>8</v>
      </c>
      <c r="L170" s="11" t="s">
        <v>9</v>
      </c>
      <c r="M170" s="12" t="s">
        <v>10</v>
      </c>
      <c r="N170" s="11" t="s">
        <v>11</v>
      </c>
      <c r="O170" s="12" t="s">
        <v>12</v>
      </c>
      <c r="P170" s="12" t="s">
        <v>13</v>
      </c>
      <c r="Q170" s="12" t="s">
        <v>14</v>
      </c>
      <c r="R170" s="12" t="s">
        <v>15</v>
      </c>
      <c r="S170" s="12" t="s">
        <v>16</v>
      </c>
      <c r="U170" s="12" t="s">
        <v>17</v>
      </c>
      <c r="V170" s="12" t="s">
        <v>18</v>
      </c>
      <c r="W170" s="11" t="s">
        <v>19</v>
      </c>
      <c r="X170" s="11" t="s">
        <v>20</v>
      </c>
      <c r="Y170" s="477"/>
      <c r="AD170" s="240"/>
      <c r="AE170" s="240"/>
    </row>
    <row r="171" spans="1:31" s="5" customFormat="1" ht="67.5" customHeight="1" x14ac:dyDescent="0.25">
      <c r="A171" s="241">
        <v>61</v>
      </c>
      <c r="B171" s="71" t="s">
        <v>990</v>
      </c>
      <c r="C171" s="71" t="s">
        <v>991</v>
      </c>
      <c r="D171" s="72" t="s">
        <v>28</v>
      </c>
      <c r="E171" s="414">
        <v>45536</v>
      </c>
      <c r="F171" s="71" t="s">
        <v>992</v>
      </c>
      <c r="G171" s="71" t="s">
        <v>993</v>
      </c>
      <c r="H171" s="71">
        <f>+I171/30.4</f>
        <v>357.36842105263162</v>
      </c>
      <c r="I171" s="73">
        <f>+U171*2</f>
        <v>10864</v>
      </c>
      <c r="J171" s="242">
        <f>+I171/30.4*40</f>
        <v>14294.736842105265</v>
      </c>
      <c r="K171" s="64">
        <f>+I171/30.4*20*0.25</f>
        <v>1786.8421052631581</v>
      </c>
      <c r="L171" s="492">
        <v>0</v>
      </c>
      <c r="M171" s="64">
        <v>836.24</v>
      </c>
      <c r="N171" s="492">
        <v>2.62</v>
      </c>
      <c r="O171" s="64">
        <f>+V171*2</f>
        <v>864</v>
      </c>
      <c r="P171" s="65">
        <f>+M171+N171+O171</f>
        <v>1702.8600000000001</v>
      </c>
      <c r="Q171" s="65">
        <f t="shared" ref="Q171:R171" si="142">+J171-M171</f>
        <v>13458.496842105265</v>
      </c>
      <c r="R171" s="65">
        <f t="shared" si="142"/>
        <v>1784.2221052631583</v>
      </c>
      <c r="S171" s="65">
        <f>+I171-O171</f>
        <v>10000</v>
      </c>
      <c r="T171" s="66"/>
      <c r="U171" s="65">
        <v>5432</v>
      </c>
      <c r="V171" s="65">
        <f>+U171-X171</f>
        <v>432</v>
      </c>
      <c r="W171" s="67">
        <v>0</v>
      </c>
      <c r="X171" s="243">
        <v>5000</v>
      </c>
      <c r="Y171" s="474"/>
      <c r="AD171" s="6"/>
      <c r="AE171" s="6"/>
    </row>
    <row r="172" spans="1:31" s="5" customFormat="1" ht="70.5" customHeight="1" x14ac:dyDescent="0.25">
      <c r="A172" s="244">
        <v>62</v>
      </c>
      <c r="B172" s="70" t="s">
        <v>2065</v>
      </c>
      <c r="C172" s="71" t="s">
        <v>994</v>
      </c>
      <c r="D172" s="72" t="s">
        <v>28</v>
      </c>
      <c r="E172" s="414">
        <v>45536</v>
      </c>
      <c r="F172" s="70" t="s">
        <v>1768</v>
      </c>
      <c r="G172" s="70" t="s">
        <v>1767</v>
      </c>
      <c r="H172" s="71">
        <f>+I172/30.4</f>
        <v>197.36842105263159</v>
      </c>
      <c r="I172" s="73">
        <f>+U172*2</f>
        <v>6000</v>
      </c>
      <c r="J172" s="242">
        <f>+I172/30.4*40</f>
        <v>7894.7368421052633</v>
      </c>
      <c r="K172" s="64">
        <f>+I172/30.4*20*0.25</f>
        <v>986.84210526315792</v>
      </c>
      <c r="L172" s="492">
        <v>0</v>
      </c>
      <c r="M172" s="64">
        <v>254.61</v>
      </c>
      <c r="N172" s="492">
        <v>0</v>
      </c>
      <c r="O172" s="64">
        <f>+V172*2</f>
        <v>0</v>
      </c>
      <c r="P172" s="65">
        <f>+M172+N172+O172</f>
        <v>254.61</v>
      </c>
      <c r="Q172" s="65">
        <f t="shared" ref="Q172" si="143">+J172-M172</f>
        <v>7640.1268421052637</v>
      </c>
      <c r="R172" s="65">
        <f t="shared" ref="R172" si="144">+K172-N172</f>
        <v>986.84210526315792</v>
      </c>
      <c r="S172" s="65">
        <f>+I172-O172</f>
        <v>6000</v>
      </c>
      <c r="T172" s="76"/>
      <c r="U172" s="75">
        <v>3000</v>
      </c>
      <c r="V172" s="65">
        <f>+U172-X172</f>
        <v>0</v>
      </c>
      <c r="W172" s="77">
        <v>0</v>
      </c>
      <c r="X172" s="245">
        <v>3000</v>
      </c>
      <c r="Y172" s="474"/>
      <c r="AD172" s="6"/>
      <c r="AE172" s="6"/>
    </row>
    <row r="173" spans="1:31" s="5" customFormat="1" ht="62.25" customHeight="1" thickBot="1" x14ac:dyDescent="0.3">
      <c r="A173" s="4"/>
      <c r="B173" s="44"/>
      <c r="C173" s="44"/>
      <c r="D173" s="13"/>
      <c r="E173" s="13"/>
      <c r="F173" s="44"/>
      <c r="G173" s="44"/>
      <c r="H173" s="44"/>
      <c r="I173" s="6"/>
      <c r="J173" s="6"/>
      <c r="K173" s="6"/>
      <c r="M173" s="6"/>
      <c r="O173" s="6"/>
      <c r="P173" s="6"/>
      <c r="Q173" s="6"/>
      <c r="R173" s="6"/>
      <c r="S173" s="6"/>
      <c r="U173" s="6"/>
      <c r="V173" s="6"/>
      <c r="Y173" s="474"/>
      <c r="AD173" s="6"/>
      <c r="AE173" s="6"/>
    </row>
    <row r="174" spans="1:31" s="5" customFormat="1" ht="62.25" customHeight="1" thickBot="1" x14ac:dyDescent="0.3">
      <c r="A174" s="4"/>
      <c r="B174" s="45"/>
      <c r="C174" s="46"/>
      <c r="D174" s="13"/>
      <c r="E174" s="13"/>
      <c r="F174" s="44"/>
      <c r="G174" s="97" t="s">
        <v>59</v>
      </c>
      <c r="H174" s="97"/>
      <c r="I174" s="49">
        <f>SUM(I171:I172)</f>
        <v>16864</v>
      </c>
      <c r="J174" s="49">
        <f>SUM(J171:J172)</f>
        <v>22189.473684210527</v>
      </c>
      <c r="K174" s="49">
        <f>SUM(K171:K172)</f>
        <v>2773.6842105263158</v>
      </c>
      <c r="L174" s="49">
        <f t="shared" ref="L174" si="145">SUM(L171:L172)</f>
        <v>0</v>
      </c>
      <c r="M174" s="49">
        <f t="shared" ref="M174:S174" si="146">SUM(M171:M172)</f>
        <v>1090.8499999999999</v>
      </c>
      <c r="N174" s="49">
        <f t="shared" si="146"/>
        <v>2.62</v>
      </c>
      <c r="O174" s="49">
        <f t="shared" si="146"/>
        <v>864</v>
      </c>
      <c r="P174" s="49">
        <f t="shared" si="146"/>
        <v>1957.4700000000003</v>
      </c>
      <c r="Q174" s="49">
        <f t="shared" si="146"/>
        <v>21098.623684210528</v>
      </c>
      <c r="R174" s="49">
        <f t="shared" si="146"/>
        <v>2771.0642105263159</v>
      </c>
      <c r="S174" s="49">
        <f t="shared" si="146"/>
        <v>16000</v>
      </c>
      <c r="T174" s="194"/>
      <c r="U174" s="49">
        <f>SUM(U171:U172)</f>
        <v>8432</v>
      </c>
      <c r="V174" s="49">
        <f>SUM(V171:V172)</f>
        <v>432</v>
      </c>
      <c r="W174" s="49">
        <f>SUM(W171:W172)</f>
        <v>0</v>
      </c>
      <c r="X174" s="49">
        <f>SUM(X171:X172)</f>
        <v>8000</v>
      </c>
      <c r="Y174" s="474" t="s">
        <v>2066</v>
      </c>
      <c r="AD174" s="6"/>
      <c r="AE174" s="6"/>
    </row>
    <row r="175" spans="1:31" s="5" customFormat="1" ht="62.25" customHeight="1" thickBot="1" x14ac:dyDescent="0.3">
      <c r="A175" s="4"/>
      <c r="B175" s="44"/>
      <c r="C175" s="44"/>
      <c r="D175" s="13"/>
      <c r="E175" s="13"/>
      <c r="F175" s="44"/>
      <c r="G175" s="44"/>
      <c r="H175" s="44"/>
      <c r="I175" s="194"/>
      <c r="J175" s="194"/>
      <c r="K175" s="194"/>
      <c r="L175" s="167"/>
      <c r="M175" s="194"/>
      <c r="N175" s="167"/>
      <c r="O175" s="194"/>
      <c r="P175" s="194"/>
      <c r="Q175" s="194"/>
      <c r="R175" s="194"/>
      <c r="S175" s="194"/>
      <c r="T175" s="167"/>
      <c r="U175" s="194"/>
      <c r="V175" s="194"/>
      <c r="W175" s="167"/>
      <c r="X175" s="246"/>
      <c r="Y175" s="474"/>
      <c r="AD175" s="6"/>
      <c r="AE175" s="6"/>
    </row>
    <row r="176" spans="1:31" s="5" customFormat="1" ht="104.25" customHeight="1" thickBot="1" x14ac:dyDescent="0.3">
      <c r="A176" s="4"/>
      <c r="B176" s="44"/>
      <c r="C176" s="44"/>
      <c r="D176" s="549" t="s">
        <v>1724</v>
      </c>
      <c r="E176" s="550"/>
      <c r="F176" s="550"/>
      <c r="G176" s="550"/>
      <c r="H176" s="247"/>
      <c r="I176" s="49">
        <f>I174*12</f>
        <v>202368</v>
      </c>
      <c r="J176" s="49">
        <f>J174</f>
        <v>22189.473684210527</v>
      </c>
      <c r="K176" s="49">
        <f t="shared" ref="K176:N176" si="147">K174</f>
        <v>2773.6842105263158</v>
      </c>
      <c r="L176" s="49">
        <f t="shared" si="147"/>
        <v>0</v>
      </c>
      <c r="M176" s="49">
        <f t="shared" si="147"/>
        <v>1090.8499999999999</v>
      </c>
      <c r="N176" s="49">
        <f t="shared" si="147"/>
        <v>2.62</v>
      </c>
      <c r="O176" s="49">
        <f>O174*12</f>
        <v>10368</v>
      </c>
      <c r="P176" s="49">
        <v>0</v>
      </c>
      <c r="Q176" s="49">
        <f>Q174</f>
        <v>21098.623684210528</v>
      </c>
      <c r="R176" s="49">
        <f t="shared" ref="R176" si="148">R174</f>
        <v>2771.0642105263159</v>
      </c>
      <c r="S176" s="49">
        <f>S174*12</f>
        <v>192000</v>
      </c>
      <c r="T176" s="167"/>
      <c r="U176" s="49">
        <f>U174*24</f>
        <v>202368</v>
      </c>
      <c r="V176" s="49">
        <f t="shared" ref="V176:W176" si="149">V174*24</f>
        <v>10368</v>
      </c>
      <c r="W176" s="49">
        <f t="shared" si="149"/>
        <v>0</v>
      </c>
      <c r="X176" s="49">
        <f>X174*24</f>
        <v>192000</v>
      </c>
      <c r="Y176" s="474"/>
      <c r="AD176" s="6"/>
      <c r="AE176" s="6"/>
    </row>
    <row r="177" spans="1:31" s="5" customFormat="1" ht="15.75" customHeight="1" x14ac:dyDescent="0.25">
      <c r="A177" s="4"/>
      <c r="B177" s="44"/>
      <c r="C177" s="44"/>
      <c r="D177" s="248"/>
      <c r="E177" s="13"/>
      <c r="F177" s="248"/>
      <c r="G177" s="249"/>
      <c r="H177" s="24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167"/>
      <c r="U177" s="50"/>
      <c r="V177" s="50"/>
      <c r="W177" s="50"/>
      <c r="X177" s="50"/>
      <c r="Y177" s="474"/>
      <c r="AD177" s="6"/>
      <c r="AE177" s="6"/>
    </row>
    <row r="178" spans="1:31" s="5" customFormat="1" ht="9.75" customHeight="1" x14ac:dyDescent="0.25">
      <c r="A178" s="4"/>
      <c r="B178" s="44"/>
      <c r="C178" s="44"/>
      <c r="D178" s="248"/>
      <c r="E178" s="13"/>
      <c r="F178" s="248"/>
      <c r="G178" s="249"/>
      <c r="H178" s="24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167"/>
      <c r="U178" s="50"/>
      <c r="V178" s="50"/>
      <c r="W178" s="50"/>
      <c r="X178" s="50"/>
      <c r="Y178" s="474"/>
      <c r="AD178" s="6"/>
      <c r="AE178" s="6"/>
    </row>
    <row r="179" spans="1:31" s="5" customFormat="1" ht="150" customHeight="1" x14ac:dyDescent="0.25">
      <c r="A179" s="4"/>
      <c r="B179" s="45"/>
      <c r="C179" s="46"/>
      <c r="D179" s="146"/>
      <c r="E179" s="146"/>
      <c r="F179" s="250"/>
      <c r="G179" s="146"/>
      <c r="H179" s="146"/>
      <c r="I179" s="238"/>
      <c r="J179" s="238"/>
      <c r="K179" s="50"/>
      <c r="L179" s="50"/>
      <c r="M179" s="50"/>
      <c r="N179" s="50"/>
      <c r="O179" s="50"/>
      <c r="P179" s="50"/>
      <c r="Q179" s="50"/>
      <c r="R179" s="50"/>
      <c r="S179" s="50"/>
      <c r="T179" s="52"/>
      <c r="U179" s="50"/>
      <c r="V179" s="50"/>
      <c r="W179" s="50"/>
      <c r="X179" s="50"/>
      <c r="Y179" s="474"/>
      <c r="AB179" s="236"/>
      <c r="AD179" s="6"/>
      <c r="AE179" s="6"/>
    </row>
    <row r="180" spans="1:31" s="5" customFormat="1" ht="47.25" thickBot="1" x14ac:dyDescent="0.3">
      <c r="A180" s="4"/>
      <c r="B180" s="45"/>
      <c r="C180" s="46"/>
      <c r="D180" s="146"/>
      <c r="E180" s="146"/>
      <c r="F180" s="250"/>
      <c r="G180" s="146"/>
      <c r="H180" s="146"/>
      <c r="I180" s="238"/>
      <c r="J180" s="238"/>
      <c r="K180" s="50"/>
      <c r="L180" s="50"/>
      <c r="M180" s="50"/>
      <c r="N180" s="50"/>
      <c r="O180" s="50"/>
      <c r="P180" s="50"/>
      <c r="Q180" s="50"/>
      <c r="R180" s="50"/>
      <c r="S180" s="50"/>
      <c r="T180" s="52"/>
      <c r="U180" s="50"/>
      <c r="V180" s="50"/>
      <c r="W180" s="50"/>
      <c r="X180" s="50"/>
      <c r="Y180" s="474"/>
      <c r="AB180" s="236"/>
      <c r="AD180" s="6"/>
      <c r="AE180" s="6"/>
    </row>
    <row r="181" spans="1:31" s="5" customFormat="1" ht="57" customHeight="1" thickBot="1" x14ac:dyDescent="0.3">
      <c r="A181" s="540" t="s">
        <v>1306</v>
      </c>
      <c r="B181" s="541"/>
      <c r="C181" s="526"/>
      <c r="D181" s="526"/>
      <c r="E181" s="526"/>
      <c r="F181" s="526"/>
      <c r="G181" s="526"/>
      <c r="H181" s="526"/>
      <c r="I181" s="526"/>
      <c r="J181" s="526"/>
      <c r="K181" s="526"/>
      <c r="L181" s="526"/>
      <c r="M181" s="526"/>
      <c r="N181" s="526"/>
      <c r="O181" s="526"/>
      <c r="P181" s="526"/>
      <c r="Q181" s="526"/>
      <c r="R181" s="526"/>
      <c r="S181" s="526"/>
      <c r="T181" s="8"/>
      <c r="U181" s="525"/>
      <c r="V181" s="525"/>
      <c r="W181" s="529"/>
      <c r="X181" s="529"/>
      <c r="Y181" s="474"/>
      <c r="AD181" s="6"/>
      <c r="AE181" s="6"/>
    </row>
    <row r="182" spans="1:31" s="5" customFormat="1" ht="71.25" customHeight="1" thickBot="1" x14ac:dyDescent="0.3">
      <c r="A182" s="542" t="s">
        <v>1486</v>
      </c>
      <c r="B182" s="542"/>
      <c r="C182" s="526"/>
      <c r="D182" s="526"/>
      <c r="E182" s="526"/>
      <c r="F182" s="526"/>
      <c r="G182" s="526"/>
      <c r="H182" s="526"/>
      <c r="I182" s="526"/>
      <c r="J182" s="526"/>
      <c r="K182" s="526"/>
      <c r="L182" s="526"/>
      <c r="M182" s="526"/>
      <c r="N182" s="526"/>
      <c r="O182" s="526"/>
      <c r="P182" s="526"/>
      <c r="Q182" s="526"/>
      <c r="R182" s="526"/>
      <c r="S182" s="526"/>
      <c r="T182" s="8"/>
      <c r="U182" s="525"/>
      <c r="V182" s="525"/>
      <c r="W182" s="529"/>
      <c r="X182" s="529"/>
      <c r="Y182" s="474"/>
      <c r="AD182" s="6"/>
      <c r="AE182" s="6"/>
    </row>
    <row r="183" spans="1:31" s="5" customFormat="1" ht="60" customHeight="1" thickBot="1" x14ac:dyDescent="0.3">
      <c r="A183" s="544" t="s">
        <v>1697</v>
      </c>
      <c r="B183" s="544"/>
      <c r="C183" s="526"/>
      <c r="D183" s="526"/>
      <c r="E183" s="526"/>
      <c r="F183" s="526"/>
      <c r="G183" s="526"/>
      <c r="H183" s="526"/>
      <c r="I183" s="526"/>
      <c r="J183" s="526"/>
      <c r="K183" s="526"/>
      <c r="L183" s="526"/>
      <c r="M183" s="526"/>
      <c r="N183" s="526"/>
      <c r="O183" s="526"/>
      <c r="P183" s="526"/>
      <c r="Q183" s="526"/>
      <c r="R183" s="526"/>
      <c r="S183" s="526"/>
      <c r="T183" s="8"/>
      <c r="U183" s="525"/>
      <c r="V183" s="525"/>
      <c r="W183" s="529"/>
      <c r="X183" s="529"/>
      <c r="Y183" s="474"/>
      <c r="AD183" s="6"/>
      <c r="AE183" s="6"/>
    </row>
    <row r="184" spans="1:31" s="5" customFormat="1" ht="142.5" customHeight="1" thickBot="1" x14ac:dyDescent="0.3">
      <c r="A184" s="543" t="s">
        <v>1696</v>
      </c>
      <c r="B184" s="543"/>
      <c r="C184" s="528"/>
      <c r="D184" s="530"/>
      <c r="E184" s="530"/>
      <c r="F184" s="528"/>
      <c r="G184" s="528"/>
      <c r="H184" s="528"/>
      <c r="I184" s="527"/>
      <c r="J184" s="527"/>
      <c r="K184" s="527"/>
      <c r="L184" s="528"/>
      <c r="M184" s="527"/>
      <c r="N184" s="528"/>
      <c r="O184" s="527"/>
      <c r="P184" s="527"/>
      <c r="Q184" s="527"/>
      <c r="R184" s="527"/>
      <c r="S184" s="527"/>
      <c r="T184" s="9"/>
      <c r="U184" s="527"/>
      <c r="V184" s="527"/>
      <c r="W184" s="528"/>
      <c r="X184" s="528"/>
      <c r="Y184" s="474"/>
      <c r="AD184" s="6"/>
      <c r="AE184" s="6"/>
    </row>
    <row r="185" spans="1:31" s="5" customFormat="1" ht="93.75" thickBot="1" x14ac:dyDescent="0.3">
      <c r="A185" s="11" t="s">
        <v>1324</v>
      </c>
      <c r="B185" s="11" t="s">
        <v>0</v>
      </c>
      <c r="C185" s="11" t="s">
        <v>1</v>
      </c>
      <c r="D185" s="11" t="s">
        <v>2</v>
      </c>
      <c r="E185" s="11" t="s">
        <v>3</v>
      </c>
      <c r="F185" s="11" t="s">
        <v>4</v>
      </c>
      <c r="G185" s="11" t="s">
        <v>5</v>
      </c>
      <c r="H185" s="11" t="s">
        <v>1351</v>
      </c>
      <c r="I185" s="12" t="s">
        <v>6</v>
      </c>
      <c r="J185" s="12" t="s">
        <v>7</v>
      </c>
      <c r="K185" s="12" t="s">
        <v>8</v>
      </c>
      <c r="L185" s="11" t="s">
        <v>9</v>
      </c>
      <c r="M185" s="12" t="s">
        <v>10</v>
      </c>
      <c r="N185" s="11" t="s">
        <v>11</v>
      </c>
      <c r="O185" s="12" t="s">
        <v>12</v>
      </c>
      <c r="P185" s="12" t="s">
        <v>13</v>
      </c>
      <c r="Q185" s="12" t="s">
        <v>14</v>
      </c>
      <c r="R185" s="12" t="s">
        <v>15</v>
      </c>
      <c r="S185" s="12" t="s">
        <v>16</v>
      </c>
      <c r="U185" s="12" t="s">
        <v>17</v>
      </c>
      <c r="V185" s="12" t="s">
        <v>18</v>
      </c>
      <c r="W185" s="11" t="s">
        <v>19</v>
      </c>
      <c r="X185" s="11" t="s">
        <v>20</v>
      </c>
      <c r="Y185" s="474"/>
      <c r="AB185" s="236"/>
      <c r="AD185" s="6"/>
      <c r="AE185" s="6"/>
    </row>
    <row r="186" spans="1:31" s="5" customFormat="1" x14ac:dyDescent="0.25">
      <c r="A186" s="59">
        <v>63</v>
      </c>
      <c r="B186" s="251" t="s">
        <v>170</v>
      </c>
      <c r="C186" s="252" t="s">
        <v>171</v>
      </c>
      <c r="D186" s="253" t="s">
        <v>28</v>
      </c>
      <c r="E186" s="422">
        <v>45536</v>
      </c>
      <c r="F186" s="171" t="s">
        <v>172</v>
      </c>
      <c r="G186" s="171" t="s">
        <v>173</v>
      </c>
      <c r="H186" s="171">
        <f>+I186/30.4</f>
        <v>1103.5526315789475</v>
      </c>
      <c r="I186" s="172">
        <f>+U186*2</f>
        <v>33548</v>
      </c>
      <c r="J186" s="172">
        <f t="shared" ref="J186" si="150">+I186/30.4*40</f>
        <v>44142.1052631579</v>
      </c>
      <c r="K186" s="172">
        <f t="shared" ref="K186" si="151">+I186/30.4*20*0.25</f>
        <v>5517.7631578947376</v>
      </c>
      <c r="L186" s="174">
        <v>0</v>
      </c>
      <c r="M186" s="499">
        <v>7241.2</v>
      </c>
      <c r="N186" s="516">
        <v>214.09</v>
      </c>
      <c r="O186" s="172">
        <f>+V186*2</f>
        <v>5548</v>
      </c>
      <c r="P186" s="172">
        <f t="shared" ref="P186" si="152">+M186+N186+O186</f>
        <v>13003.29</v>
      </c>
      <c r="Q186" s="172">
        <f t="shared" ref="Q186:R186" si="153">+J186-M186</f>
        <v>36900.905263157903</v>
      </c>
      <c r="R186" s="172">
        <f t="shared" si="153"/>
        <v>5303.6731578947374</v>
      </c>
      <c r="S186" s="172">
        <f t="shared" ref="S186" si="154">+I186-O186</f>
        <v>28000</v>
      </c>
      <c r="T186" s="254"/>
      <c r="U186" s="255">
        <v>16774</v>
      </c>
      <c r="V186" s="255">
        <f>+U186-X186</f>
        <v>2774</v>
      </c>
      <c r="W186" s="256">
        <v>0</v>
      </c>
      <c r="X186" s="228">
        <v>14000</v>
      </c>
      <c r="Y186" s="474"/>
      <c r="AD186" s="6"/>
      <c r="AE186" s="6"/>
    </row>
    <row r="187" spans="1:31" s="5" customFormat="1" x14ac:dyDescent="0.25">
      <c r="A187" s="42">
        <v>64</v>
      </c>
      <c r="B187" s="71" t="s">
        <v>174</v>
      </c>
      <c r="C187" s="176" t="s">
        <v>175</v>
      </c>
      <c r="D187" s="207" t="s">
        <v>28</v>
      </c>
      <c r="E187" s="419">
        <v>45536</v>
      </c>
      <c r="F187" s="177" t="s">
        <v>1474</v>
      </c>
      <c r="G187" s="177" t="s">
        <v>176</v>
      </c>
      <c r="H187" s="171">
        <f t="shared" ref="H187:H191" si="155">+I187/30.4</f>
        <v>766.84210526315792</v>
      </c>
      <c r="I187" s="172">
        <f t="shared" ref="I187:I191" si="156">+U187*2</f>
        <v>23312</v>
      </c>
      <c r="J187" s="172">
        <f t="shared" ref="J187:J191" si="157">+I187/30.4*40</f>
        <v>30673.684210526317</v>
      </c>
      <c r="K187" s="172">
        <f t="shared" ref="K187:K191" si="158">+I187/30.4*20*0.25</f>
        <v>3834.2105263157896</v>
      </c>
      <c r="L187" s="174">
        <v>0</v>
      </c>
      <c r="M187" s="499">
        <v>4158.8999999999996</v>
      </c>
      <c r="N187" s="516">
        <v>106.35</v>
      </c>
      <c r="O187" s="172">
        <f t="shared" ref="O187:O191" si="159">+V187*2</f>
        <v>3312</v>
      </c>
      <c r="P187" s="172">
        <f t="shared" ref="P187:P191" si="160">+M187+N187+O187</f>
        <v>7577.25</v>
      </c>
      <c r="Q187" s="172">
        <f t="shared" ref="Q187:Q191" si="161">+J187-M187</f>
        <v>26514.784210526319</v>
      </c>
      <c r="R187" s="172">
        <f t="shared" ref="R187:R191" si="162">+K187-N187</f>
        <v>3727.8605263157897</v>
      </c>
      <c r="S187" s="172">
        <f t="shared" ref="S187:S191" si="163">+I187-O187</f>
        <v>20000</v>
      </c>
      <c r="T187" s="66"/>
      <c r="U187" s="258">
        <v>11656</v>
      </c>
      <c r="V187" s="255">
        <f t="shared" ref="V187:V191" si="164">+U187-X187</f>
        <v>1656</v>
      </c>
      <c r="W187" s="259">
        <v>0</v>
      </c>
      <c r="X187" s="260">
        <v>10000</v>
      </c>
      <c r="Y187" s="474"/>
      <c r="Z187" s="6"/>
      <c r="AD187" s="6"/>
      <c r="AE187" s="6"/>
    </row>
    <row r="188" spans="1:31" s="5" customFormat="1" ht="79.5" customHeight="1" x14ac:dyDescent="0.25">
      <c r="A188" s="59">
        <v>65</v>
      </c>
      <c r="B188" s="71" t="s">
        <v>177</v>
      </c>
      <c r="C188" s="182" t="s">
        <v>178</v>
      </c>
      <c r="D188" s="207" t="s">
        <v>28</v>
      </c>
      <c r="E188" s="419">
        <v>45536</v>
      </c>
      <c r="F188" s="183" t="s">
        <v>179</v>
      </c>
      <c r="G188" s="183" t="s">
        <v>180</v>
      </c>
      <c r="H188" s="171">
        <f t="shared" si="155"/>
        <v>435.39473684210526</v>
      </c>
      <c r="I188" s="172">
        <f t="shared" si="156"/>
        <v>13236</v>
      </c>
      <c r="J188" s="172">
        <f t="shared" si="157"/>
        <v>17415.78947368421</v>
      </c>
      <c r="K188" s="172">
        <f t="shared" si="158"/>
        <v>2176.9736842105262</v>
      </c>
      <c r="L188" s="174">
        <v>0</v>
      </c>
      <c r="M188" s="499">
        <v>1208.45</v>
      </c>
      <c r="N188" s="516">
        <v>10.11</v>
      </c>
      <c r="O188" s="172">
        <f t="shared" si="159"/>
        <v>1236</v>
      </c>
      <c r="P188" s="172">
        <f t="shared" si="160"/>
        <v>2454.56</v>
      </c>
      <c r="Q188" s="172">
        <f t="shared" si="161"/>
        <v>16207.339473684209</v>
      </c>
      <c r="R188" s="172">
        <f t="shared" si="162"/>
        <v>2166.8636842105261</v>
      </c>
      <c r="S188" s="172">
        <f t="shared" si="163"/>
        <v>12000</v>
      </c>
      <c r="T188" s="76"/>
      <c r="U188" s="258">
        <v>6618</v>
      </c>
      <c r="V188" s="255">
        <f t="shared" si="164"/>
        <v>618</v>
      </c>
      <c r="W188" s="261">
        <v>0</v>
      </c>
      <c r="X188" s="262">
        <v>6000</v>
      </c>
      <c r="Y188" s="474"/>
      <c r="AD188" s="6"/>
      <c r="AE188" s="6"/>
    </row>
    <row r="189" spans="1:31" s="5" customFormat="1" ht="70.5" customHeight="1" x14ac:dyDescent="0.25">
      <c r="A189" s="42">
        <v>66</v>
      </c>
      <c r="B189" s="71" t="s">
        <v>181</v>
      </c>
      <c r="C189" s="182" t="s">
        <v>182</v>
      </c>
      <c r="D189" s="207" t="s">
        <v>28</v>
      </c>
      <c r="E189" s="419">
        <v>45536</v>
      </c>
      <c r="F189" s="177" t="s">
        <v>183</v>
      </c>
      <c r="G189" s="177" t="s">
        <v>184</v>
      </c>
      <c r="H189" s="171">
        <f t="shared" si="155"/>
        <v>599.47368421052636</v>
      </c>
      <c r="I189" s="172">
        <f t="shared" si="156"/>
        <v>18224</v>
      </c>
      <c r="J189" s="172">
        <f t="shared" si="157"/>
        <v>23978.947368421053</v>
      </c>
      <c r="K189" s="172">
        <f t="shared" si="158"/>
        <v>2997.3684210526317</v>
      </c>
      <c r="L189" s="174">
        <v>0</v>
      </c>
      <c r="M189" s="499">
        <v>2728.91</v>
      </c>
      <c r="N189" s="516">
        <v>52.79</v>
      </c>
      <c r="O189" s="172">
        <f t="shared" si="159"/>
        <v>2224</v>
      </c>
      <c r="P189" s="172">
        <f t="shared" si="160"/>
        <v>5005.7</v>
      </c>
      <c r="Q189" s="172">
        <f t="shared" si="161"/>
        <v>21250.037368421054</v>
      </c>
      <c r="R189" s="172">
        <f t="shared" si="162"/>
        <v>2944.5784210526317</v>
      </c>
      <c r="S189" s="172">
        <f t="shared" si="163"/>
        <v>16000</v>
      </c>
      <c r="T189" s="66"/>
      <c r="U189" s="258">
        <v>9112</v>
      </c>
      <c r="V189" s="255">
        <f t="shared" si="164"/>
        <v>1112</v>
      </c>
      <c r="W189" s="259">
        <v>0</v>
      </c>
      <c r="X189" s="260">
        <v>8000</v>
      </c>
      <c r="Y189" s="474"/>
      <c r="AD189" s="6"/>
      <c r="AE189" s="6"/>
    </row>
    <row r="190" spans="1:31" s="5" customFormat="1" x14ac:dyDescent="0.25">
      <c r="A190" s="59">
        <v>67</v>
      </c>
      <c r="B190" s="70" t="s">
        <v>185</v>
      </c>
      <c r="C190" s="182" t="s">
        <v>178</v>
      </c>
      <c r="D190" s="207" t="s">
        <v>28</v>
      </c>
      <c r="E190" s="419">
        <v>45536</v>
      </c>
      <c r="F190" s="183" t="s">
        <v>186</v>
      </c>
      <c r="G190" s="183" t="s">
        <v>187</v>
      </c>
      <c r="H190" s="171">
        <f t="shared" si="155"/>
        <v>435.39473684210526</v>
      </c>
      <c r="I190" s="172">
        <f t="shared" si="156"/>
        <v>13236</v>
      </c>
      <c r="J190" s="172">
        <f t="shared" si="157"/>
        <v>17415.78947368421</v>
      </c>
      <c r="K190" s="172">
        <f t="shared" si="158"/>
        <v>2176.9736842105262</v>
      </c>
      <c r="L190" s="174">
        <v>0</v>
      </c>
      <c r="M190" s="499">
        <v>1208.45</v>
      </c>
      <c r="N190" s="516">
        <v>10.11</v>
      </c>
      <c r="O190" s="172">
        <f t="shared" si="159"/>
        <v>1236</v>
      </c>
      <c r="P190" s="172">
        <f t="shared" si="160"/>
        <v>2454.56</v>
      </c>
      <c r="Q190" s="172">
        <f t="shared" si="161"/>
        <v>16207.339473684209</v>
      </c>
      <c r="R190" s="172">
        <f t="shared" si="162"/>
        <v>2166.8636842105261</v>
      </c>
      <c r="S190" s="172">
        <f t="shared" si="163"/>
        <v>12000</v>
      </c>
      <c r="T190" s="76"/>
      <c r="U190" s="258">
        <v>6618</v>
      </c>
      <c r="V190" s="255">
        <f t="shared" si="164"/>
        <v>618</v>
      </c>
      <c r="W190" s="261">
        <v>0</v>
      </c>
      <c r="X190" s="262">
        <v>6000</v>
      </c>
      <c r="Y190" s="474"/>
      <c r="AD190" s="6"/>
      <c r="AE190" s="6"/>
    </row>
    <row r="191" spans="1:31" s="5" customFormat="1" x14ac:dyDescent="0.25">
      <c r="A191" s="42">
        <v>68</v>
      </c>
      <c r="B191" s="71" t="s">
        <v>188</v>
      </c>
      <c r="C191" s="182" t="s">
        <v>1739</v>
      </c>
      <c r="D191" s="207" t="s">
        <v>28</v>
      </c>
      <c r="E191" s="419">
        <v>45536</v>
      </c>
      <c r="F191" s="183" t="s">
        <v>189</v>
      </c>
      <c r="G191" s="177" t="s">
        <v>190</v>
      </c>
      <c r="H191" s="171">
        <f t="shared" si="155"/>
        <v>435.39473684210526</v>
      </c>
      <c r="I191" s="172">
        <f t="shared" si="156"/>
        <v>13236</v>
      </c>
      <c r="J191" s="172">
        <f t="shared" si="157"/>
        <v>17415.78947368421</v>
      </c>
      <c r="K191" s="172">
        <f t="shared" si="158"/>
        <v>2176.9736842105262</v>
      </c>
      <c r="L191" s="174">
        <v>0</v>
      </c>
      <c r="M191" s="499">
        <v>1208.45</v>
      </c>
      <c r="N191" s="516">
        <v>10.11</v>
      </c>
      <c r="O191" s="172">
        <f t="shared" si="159"/>
        <v>1236</v>
      </c>
      <c r="P191" s="172">
        <f t="shared" si="160"/>
        <v>2454.56</v>
      </c>
      <c r="Q191" s="172">
        <f t="shared" si="161"/>
        <v>16207.339473684209</v>
      </c>
      <c r="R191" s="172">
        <f t="shared" si="162"/>
        <v>2166.8636842105261</v>
      </c>
      <c r="S191" s="172">
        <f t="shared" si="163"/>
        <v>12000</v>
      </c>
      <c r="T191" s="66"/>
      <c r="U191" s="258">
        <v>6618</v>
      </c>
      <c r="V191" s="255">
        <f t="shared" si="164"/>
        <v>618</v>
      </c>
      <c r="W191" s="259">
        <v>0</v>
      </c>
      <c r="X191" s="262">
        <v>6000</v>
      </c>
      <c r="Y191" s="474"/>
      <c r="AD191" s="6"/>
      <c r="AE191" s="6"/>
    </row>
    <row r="192" spans="1:31" s="5" customFormat="1" ht="47.25" thickBot="1" x14ac:dyDescent="0.3">
      <c r="A192" s="160"/>
      <c r="B192" s="44"/>
      <c r="C192" s="44"/>
      <c r="D192" s="13"/>
      <c r="E192" s="13"/>
      <c r="F192" s="44"/>
      <c r="G192" s="44"/>
      <c r="H192" s="44"/>
      <c r="I192" s="6"/>
      <c r="J192" s="6"/>
      <c r="K192" s="6"/>
      <c r="M192" s="6"/>
      <c r="O192" s="6"/>
      <c r="P192" s="6"/>
      <c r="Q192" s="6"/>
      <c r="R192" s="6"/>
      <c r="S192" s="6"/>
      <c r="U192" s="194"/>
      <c r="V192" s="194"/>
      <c r="W192" s="167"/>
      <c r="X192" s="167"/>
      <c r="Y192" s="474"/>
      <c r="AD192" s="6"/>
      <c r="AE192" s="6"/>
    </row>
    <row r="193" spans="1:31" s="5" customFormat="1" ht="47.25" thickBot="1" x14ac:dyDescent="0.3">
      <c r="A193" s="160"/>
      <c r="B193" s="45"/>
      <c r="C193" s="46"/>
      <c r="D193" s="13"/>
      <c r="E193" s="13"/>
      <c r="F193" s="47"/>
      <c r="G193" s="48" t="s">
        <v>59</v>
      </c>
      <c r="H193" s="48"/>
      <c r="I193" s="139">
        <f t="shared" ref="I193:S193" si="165">SUM(I186:I191)</f>
        <v>114792</v>
      </c>
      <c r="J193" s="139">
        <f t="shared" si="165"/>
        <v>151042.10526315789</v>
      </c>
      <c r="K193" s="139">
        <f t="shared" si="165"/>
        <v>18880.263157894737</v>
      </c>
      <c r="L193" s="139">
        <f t="shared" si="165"/>
        <v>0</v>
      </c>
      <c r="M193" s="139">
        <f t="shared" si="165"/>
        <v>17754.36</v>
      </c>
      <c r="N193" s="139">
        <f t="shared" si="165"/>
        <v>403.56000000000006</v>
      </c>
      <c r="O193" s="139">
        <f t="shared" si="165"/>
        <v>14792</v>
      </c>
      <c r="P193" s="139">
        <f t="shared" si="165"/>
        <v>32949.920000000006</v>
      </c>
      <c r="Q193" s="139">
        <f t="shared" si="165"/>
        <v>133287.74526315791</v>
      </c>
      <c r="R193" s="139">
        <f t="shared" si="165"/>
        <v>18476.703157894739</v>
      </c>
      <c r="S193" s="139">
        <f t="shared" si="165"/>
        <v>100000</v>
      </c>
      <c r="T193" s="140"/>
      <c r="U193" s="49">
        <f>SUM(U186:U192)</f>
        <v>57396</v>
      </c>
      <c r="V193" s="49">
        <f>SUM(V186:V192)</f>
        <v>7396</v>
      </c>
      <c r="W193" s="49">
        <f>SUM(W186:W192)</f>
        <v>0</v>
      </c>
      <c r="X193" s="49">
        <f t="shared" ref="X193" si="166">SUM(X186:X192)</f>
        <v>50000</v>
      </c>
      <c r="Y193" s="474" t="s">
        <v>2067</v>
      </c>
      <c r="AD193" s="6"/>
      <c r="AE193" s="6"/>
    </row>
    <row r="194" spans="1:31" s="5" customFormat="1" ht="47.25" thickBot="1" x14ac:dyDescent="0.3">
      <c r="A194" s="160"/>
      <c r="B194" s="45"/>
      <c r="C194" s="46"/>
      <c r="D194" s="13"/>
      <c r="E194" s="13"/>
      <c r="F194" s="47"/>
      <c r="G194" s="51"/>
      <c r="H194" s="51"/>
      <c r="I194" s="142"/>
      <c r="J194" s="142"/>
      <c r="K194" s="142"/>
      <c r="L194" s="140"/>
      <c r="M194" s="142"/>
      <c r="N194" s="140"/>
      <c r="O194" s="142"/>
      <c r="P194" s="142"/>
      <c r="Q194" s="142"/>
      <c r="R194" s="142"/>
      <c r="S194" s="142"/>
      <c r="T194" s="140"/>
      <c r="U194" s="142"/>
      <c r="V194" s="142"/>
      <c r="W194" s="140"/>
      <c r="X194" s="143"/>
      <c r="Y194" s="474"/>
      <c r="AD194" s="6"/>
      <c r="AE194" s="6"/>
    </row>
    <row r="195" spans="1:31" s="5" customFormat="1" ht="47.25" thickBot="1" x14ac:dyDescent="0.3">
      <c r="A195" s="160"/>
      <c r="B195" s="45"/>
      <c r="C195" s="46"/>
      <c r="D195" s="13"/>
      <c r="E195" s="13"/>
      <c r="F195" s="547" t="s">
        <v>1325</v>
      </c>
      <c r="G195" s="547"/>
      <c r="H195" s="263"/>
      <c r="I195" s="237">
        <f>I193*12</f>
        <v>1377504</v>
      </c>
      <c r="J195" s="237">
        <f>J193</f>
        <v>151042.10526315789</v>
      </c>
      <c r="K195" s="139">
        <f>K193</f>
        <v>18880.263157894737</v>
      </c>
      <c r="L195" s="139">
        <f t="shared" ref="L195:N195" si="167">L193</f>
        <v>0</v>
      </c>
      <c r="M195" s="139">
        <f t="shared" si="167"/>
        <v>17754.36</v>
      </c>
      <c r="N195" s="139">
        <f t="shared" si="167"/>
        <v>403.56000000000006</v>
      </c>
      <c r="O195" s="139">
        <f>O193*12</f>
        <v>177504</v>
      </c>
      <c r="P195" s="139">
        <v>0</v>
      </c>
      <c r="Q195" s="139">
        <f>Q193</f>
        <v>133287.74526315791</v>
      </c>
      <c r="R195" s="139">
        <f>R193</f>
        <v>18476.703157894739</v>
      </c>
      <c r="S195" s="139">
        <f>S193*12</f>
        <v>1200000</v>
      </c>
      <c r="T195" s="140"/>
      <c r="U195" s="139">
        <f>U193*24</f>
        <v>1377504</v>
      </c>
      <c r="V195" s="139">
        <f>V193*21</f>
        <v>155316</v>
      </c>
      <c r="W195" s="145"/>
      <c r="X195" s="264">
        <f>X193*24</f>
        <v>1200000</v>
      </c>
      <c r="Y195" s="474"/>
      <c r="AD195" s="6"/>
      <c r="AE195" s="6"/>
    </row>
    <row r="196" spans="1:31" s="5" customFormat="1" ht="50.25" customHeight="1" x14ac:dyDescent="0.25">
      <c r="A196" s="4"/>
      <c r="B196" s="45"/>
      <c r="C196" s="46"/>
      <c r="D196" s="13"/>
      <c r="E196" s="13"/>
      <c r="F196" s="265"/>
      <c r="G196" s="265"/>
      <c r="H196" s="265"/>
      <c r="I196" s="238"/>
      <c r="J196" s="238"/>
      <c r="K196" s="142"/>
      <c r="L196" s="142"/>
      <c r="M196" s="142"/>
      <c r="N196" s="142"/>
      <c r="O196" s="142"/>
      <c r="P196" s="142"/>
      <c r="Q196" s="142"/>
      <c r="R196" s="142"/>
      <c r="S196" s="142"/>
      <c r="T196" s="140"/>
      <c r="U196" s="142"/>
      <c r="V196" s="142"/>
      <c r="W196" s="140"/>
      <c r="X196" s="143"/>
      <c r="Y196" s="474"/>
      <c r="AD196" s="6"/>
      <c r="AE196" s="6"/>
    </row>
    <row r="197" spans="1:31" s="5" customFormat="1" ht="152.25" customHeight="1" x14ac:dyDescent="0.25">
      <c r="A197" s="4"/>
      <c r="B197" s="45"/>
      <c r="C197" s="46"/>
      <c r="D197" s="13"/>
      <c r="E197" s="13"/>
      <c r="F197" s="265"/>
      <c r="G197" s="265"/>
      <c r="H197" s="265"/>
      <c r="I197" s="238"/>
      <c r="J197" s="238"/>
      <c r="K197" s="142"/>
      <c r="L197" s="142"/>
      <c r="M197" s="142"/>
      <c r="N197" s="142"/>
      <c r="O197" s="142"/>
      <c r="P197" s="142"/>
      <c r="Q197" s="142"/>
      <c r="R197" s="142"/>
      <c r="S197" s="142"/>
      <c r="T197" s="140"/>
      <c r="U197" s="142"/>
      <c r="V197" s="142"/>
      <c r="W197" s="140"/>
      <c r="X197" s="143"/>
      <c r="Y197" s="474"/>
      <c r="AD197" s="6"/>
      <c r="AE197" s="6"/>
    </row>
    <row r="198" spans="1:31" s="5" customFormat="1" ht="61.5" customHeight="1" x14ac:dyDescent="0.25">
      <c r="A198" s="160"/>
      <c r="B198" s="45"/>
      <c r="C198" s="46"/>
      <c r="D198" s="13"/>
      <c r="E198" s="13"/>
      <c r="F198" s="265"/>
      <c r="G198" s="265"/>
      <c r="H198" s="265"/>
      <c r="I198" s="238"/>
      <c r="J198" s="238"/>
      <c r="K198" s="142"/>
      <c r="L198" s="142"/>
      <c r="M198" s="142"/>
      <c r="N198" s="142"/>
      <c r="O198" s="142"/>
      <c r="P198" s="142"/>
      <c r="Q198" s="142"/>
      <c r="R198" s="142"/>
      <c r="S198" s="142"/>
      <c r="T198" s="140"/>
      <c r="U198" s="142"/>
      <c r="V198" s="142"/>
      <c r="W198" s="140"/>
      <c r="X198" s="143"/>
      <c r="Y198" s="474"/>
      <c r="AD198" s="6"/>
      <c r="AE198" s="6"/>
    </row>
    <row r="199" spans="1:31" s="5" customFormat="1" ht="47.25" thickBot="1" x14ac:dyDescent="0.3">
      <c r="A199" s="160"/>
      <c r="B199" s="45"/>
      <c r="C199" s="46"/>
      <c r="D199" s="13"/>
      <c r="E199" s="13"/>
      <c r="F199" s="265"/>
      <c r="G199" s="265"/>
      <c r="H199" s="265"/>
      <c r="I199" s="238"/>
      <c r="J199" s="238"/>
      <c r="K199" s="142"/>
      <c r="L199" s="142"/>
      <c r="M199" s="142"/>
      <c r="N199" s="142"/>
      <c r="O199" s="142"/>
      <c r="P199" s="142"/>
      <c r="Q199" s="142"/>
      <c r="R199" s="142"/>
      <c r="S199" s="142"/>
      <c r="T199" s="140"/>
      <c r="U199" s="142"/>
      <c r="V199" s="142"/>
      <c r="W199" s="140"/>
      <c r="X199" s="143"/>
      <c r="Y199" s="474"/>
      <c r="AD199" s="6"/>
      <c r="AE199" s="6"/>
    </row>
    <row r="200" spans="1:31" s="5" customFormat="1" ht="57" customHeight="1" thickBot="1" x14ac:dyDescent="0.3">
      <c r="A200" s="540" t="s">
        <v>1306</v>
      </c>
      <c r="B200" s="541"/>
      <c r="C200" s="526"/>
      <c r="D200" s="526"/>
      <c r="E200" s="526"/>
      <c r="F200" s="526"/>
      <c r="G200" s="526"/>
      <c r="H200" s="526"/>
      <c r="I200" s="526"/>
      <c r="J200" s="526"/>
      <c r="K200" s="526"/>
      <c r="L200" s="526"/>
      <c r="M200" s="526"/>
      <c r="N200" s="526"/>
      <c r="O200" s="526"/>
      <c r="P200" s="526"/>
      <c r="Q200" s="526"/>
      <c r="R200" s="526"/>
      <c r="S200" s="526"/>
      <c r="T200" s="8"/>
      <c r="U200" s="525"/>
      <c r="V200" s="525"/>
      <c r="W200" s="529"/>
      <c r="X200" s="529"/>
      <c r="Y200" s="474"/>
      <c r="AD200" s="6"/>
      <c r="AE200" s="6"/>
    </row>
    <row r="201" spans="1:31" s="5" customFormat="1" ht="71.25" customHeight="1" thickBot="1" x14ac:dyDescent="0.3">
      <c r="A201" s="542" t="s">
        <v>1486</v>
      </c>
      <c r="B201" s="542"/>
      <c r="C201" s="526"/>
      <c r="D201" s="526"/>
      <c r="E201" s="526"/>
      <c r="F201" s="526"/>
      <c r="G201" s="526"/>
      <c r="H201" s="526"/>
      <c r="I201" s="526"/>
      <c r="J201" s="526"/>
      <c r="K201" s="526"/>
      <c r="L201" s="526"/>
      <c r="M201" s="526"/>
      <c r="N201" s="526"/>
      <c r="O201" s="526"/>
      <c r="P201" s="526"/>
      <c r="Q201" s="526"/>
      <c r="R201" s="526"/>
      <c r="S201" s="526"/>
      <c r="T201" s="8"/>
      <c r="U201" s="525"/>
      <c r="V201" s="525"/>
      <c r="W201" s="529"/>
      <c r="X201" s="529"/>
      <c r="Y201" s="474"/>
      <c r="AD201" s="6"/>
      <c r="AE201" s="6"/>
    </row>
    <row r="202" spans="1:31" s="5" customFormat="1" ht="60" customHeight="1" thickBot="1" x14ac:dyDescent="0.3">
      <c r="A202" s="544" t="s">
        <v>1698</v>
      </c>
      <c r="B202" s="544"/>
      <c r="C202" s="526"/>
      <c r="D202" s="526"/>
      <c r="E202" s="526"/>
      <c r="F202" s="526"/>
      <c r="G202" s="526"/>
      <c r="H202" s="526"/>
      <c r="I202" s="526"/>
      <c r="J202" s="526"/>
      <c r="K202" s="526"/>
      <c r="L202" s="526"/>
      <c r="M202" s="526"/>
      <c r="N202" s="526"/>
      <c r="O202" s="526"/>
      <c r="P202" s="526"/>
      <c r="Q202" s="526"/>
      <c r="R202" s="526"/>
      <c r="S202" s="526"/>
      <c r="T202" s="8"/>
      <c r="U202" s="525"/>
      <c r="V202" s="525"/>
      <c r="W202" s="529"/>
      <c r="X202" s="529"/>
      <c r="Y202" s="474"/>
      <c r="AD202" s="6"/>
      <c r="AE202" s="6"/>
    </row>
    <row r="203" spans="1:31" s="5" customFormat="1" ht="142.5" customHeight="1" thickBot="1" x14ac:dyDescent="0.3">
      <c r="A203" s="543" t="s">
        <v>1696</v>
      </c>
      <c r="B203" s="543"/>
      <c r="C203" s="528"/>
      <c r="D203" s="530"/>
      <c r="E203" s="530"/>
      <c r="F203" s="528"/>
      <c r="G203" s="528"/>
      <c r="H203" s="528"/>
      <c r="I203" s="527"/>
      <c r="J203" s="527"/>
      <c r="K203" s="527"/>
      <c r="L203" s="528"/>
      <c r="M203" s="527"/>
      <c r="N203" s="528"/>
      <c r="O203" s="527"/>
      <c r="P203" s="527"/>
      <c r="Q203" s="527"/>
      <c r="R203" s="527"/>
      <c r="S203" s="527"/>
      <c r="T203" s="9"/>
      <c r="U203" s="527"/>
      <c r="V203" s="527"/>
      <c r="W203" s="528"/>
      <c r="X203" s="528"/>
      <c r="Y203" s="474"/>
      <c r="AD203" s="6"/>
      <c r="AE203" s="6"/>
    </row>
    <row r="204" spans="1:31" s="5" customFormat="1" ht="93.75" thickBot="1" x14ac:dyDescent="0.3">
      <c r="A204" s="11" t="s">
        <v>1324</v>
      </c>
      <c r="B204" s="11" t="s">
        <v>0</v>
      </c>
      <c r="C204" s="99" t="s">
        <v>1</v>
      </c>
      <c r="D204" s="100" t="s">
        <v>2</v>
      </c>
      <c r="E204" s="100" t="s">
        <v>3</v>
      </c>
      <c r="F204" s="100" t="s">
        <v>4</v>
      </c>
      <c r="G204" s="101" t="s">
        <v>5</v>
      </c>
      <c r="H204" s="11" t="s">
        <v>1351</v>
      </c>
      <c r="I204" s="102" t="s">
        <v>6</v>
      </c>
      <c r="J204" s="102" t="s">
        <v>7</v>
      </c>
      <c r="K204" s="102" t="s">
        <v>8</v>
      </c>
      <c r="L204" s="493" t="s">
        <v>9</v>
      </c>
      <c r="M204" s="102" t="s">
        <v>10</v>
      </c>
      <c r="N204" s="493" t="s">
        <v>11</v>
      </c>
      <c r="O204" s="102" t="s">
        <v>12</v>
      </c>
      <c r="P204" s="102" t="s">
        <v>13</v>
      </c>
      <c r="Q204" s="102" t="s">
        <v>14</v>
      </c>
      <c r="R204" s="102" t="s">
        <v>15</v>
      </c>
      <c r="S204" s="104" t="s">
        <v>16</v>
      </c>
      <c r="U204" s="12" t="s">
        <v>17</v>
      </c>
      <c r="V204" s="12" t="s">
        <v>18</v>
      </c>
      <c r="W204" s="11" t="s">
        <v>19</v>
      </c>
      <c r="X204" s="11" t="s">
        <v>20</v>
      </c>
      <c r="Y204" s="474"/>
      <c r="AD204" s="6"/>
      <c r="AE204" s="6"/>
    </row>
    <row r="205" spans="1:31" s="5" customFormat="1" x14ac:dyDescent="0.25">
      <c r="A205" s="266">
        <v>69</v>
      </c>
      <c r="B205" s="220" t="s">
        <v>191</v>
      </c>
      <c r="C205" s="218" t="s">
        <v>192</v>
      </c>
      <c r="D205" s="253" t="s">
        <v>28</v>
      </c>
      <c r="E205" s="422">
        <v>45536</v>
      </c>
      <c r="F205" s="223" t="s">
        <v>193</v>
      </c>
      <c r="G205" s="223" t="s">
        <v>194</v>
      </c>
      <c r="H205" s="223">
        <f>+I205/30.4</f>
        <v>766.84210526315792</v>
      </c>
      <c r="I205" s="224">
        <f>+U205*2</f>
        <v>23312</v>
      </c>
      <c r="J205" s="224">
        <f>+I205/30.4*40</f>
        <v>30673.684210526317</v>
      </c>
      <c r="K205" s="224">
        <f>+I205/30.4*20*0.25</f>
        <v>3834.2105263157896</v>
      </c>
      <c r="L205" s="501">
        <v>0</v>
      </c>
      <c r="M205" s="224">
        <v>4158.8999999999996</v>
      </c>
      <c r="N205" s="517">
        <v>106.35</v>
      </c>
      <c r="O205" s="224">
        <f>+V205*2</f>
        <v>3312</v>
      </c>
      <c r="P205" s="224">
        <f>+M205+N205+O205</f>
        <v>7577.25</v>
      </c>
      <c r="Q205" s="224">
        <f>+J205-M205</f>
        <v>26514.784210526319</v>
      </c>
      <c r="R205" s="224">
        <f>+K205-N205</f>
        <v>3727.8605263157897</v>
      </c>
      <c r="S205" s="224">
        <f>+I205-O205</f>
        <v>20000</v>
      </c>
      <c r="T205" s="93"/>
      <c r="U205" s="255">
        <v>11656</v>
      </c>
      <c r="V205" s="255">
        <f>+U205-X205</f>
        <v>1656</v>
      </c>
      <c r="W205" s="267">
        <v>0</v>
      </c>
      <c r="X205" s="268">
        <v>10000</v>
      </c>
      <c r="Y205" s="474"/>
      <c r="AD205" s="6"/>
      <c r="AE205" s="6"/>
    </row>
    <row r="206" spans="1:31" s="5" customFormat="1" x14ac:dyDescent="0.25">
      <c r="A206" s="364">
        <v>70</v>
      </c>
      <c r="B206" s="235" t="s">
        <v>195</v>
      </c>
      <c r="C206" s="219" t="s">
        <v>196</v>
      </c>
      <c r="D206" s="367" t="s">
        <v>28</v>
      </c>
      <c r="E206" s="420">
        <v>45536</v>
      </c>
      <c r="F206" s="231" t="s">
        <v>197</v>
      </c>
      <c r="G206" s="231" t="s">
        <v>198</v>
      </c>
      <c r="H206" s="223">
        <f t="shared" ref="H206:H207" si="168">+I206/30.4</f>
        <v>435.39473684210526</v>
      </c>
      <c r="I206" s="224">
        <f t="shared" ref="I206:I207" si="169">+U206*2</f>
        <v>13236</v>
      </c>
      <c r="J206" s="224">
        <f t="shared" ref="J206:J207" si="170">+I206/30.4*40</f>
        <v>17415.78947368421</v>
      </c>
      <c r="K206" s="224">
        <f t="shared" ref="K206:K207" si="171">+I206/30.4*20*0.25</f>
        <v>2176.9736842105262</v>
      </c>
      <c r="L206" s="501">
        <v>0</v>
      </c>
      <c r="M206" s="224">
        <v>1208.45</v>
      </c>
      <c r="N206" s="517">
        <v>10.11</v>
      </c>
      <c r="O206" s="224">
        <f t="shared" ref="O206:O207" si="172">+V206*2</f>
        <v>1236</v>
      </c>
      <c r="P206" s="224">
        <f t="shared" ref="P206:P207" si="173">+M206+N206+O206</f>
        <v>2454.56</v>
      </c>
      <c r="Q206" s="224">
        <f t="shared" ref="Q206:Q207" si="174">+J206-M206</f>
        <v>16207.339473684209</v>
      </c>
      <c r="R206" s="224">
        <f t="shared" ref="R206:R207" si="175">+K206-N206</f>
        <v>2166.8636842105261</v>
      </c>
      <c r="S206" s="224">
        <f t="shared" ref="S206:S207" si="176">+I206-O206</f>
        <v>12000</v>
      </c>
      <c r="T206" s="93"/>
      <c r="U206" s="384">
        <v>6618</v>
      </c>
      <c r="V206" s="255">
        <f t="shared" ref="V206:V207" si="177">+U206-X206</f>
        <v>618</v>
      </c>
      <c r="W206" s="385">
        <v>0</v>
      </c>
      <c r="X206" s="386">
        <v>6000</v>
      </c>
      <c r="Y206" s="474"/>
      <c r="AD206" s="6"/>
      <c r="AE206" s="6"/>
    </row>
    <row r="207" spans="1:31" s="5" customFormat="1" x14ac:dyDescent="0.25">
      <c r="A207" s="28">
        <v>71</v>
      </c>
      <c r="B207" s="70" t="s">
        <v>2068</v>
      </c>
      <c r="C207" s="70" t="s">
        <v>1769</v>
      </c>
      <c r="D207" s="42" t="s">
        <v>28</v>
      </c>
      <c r="E207" s="413">
        <v>45839</v>
      </c>
      <c r="F207" s="70" t="s">
        <v>1771</v>
      </c>
      <c r="G207" s="70" t="s">
        <v>1770</v>
      </c>
      <c r="H207" s="223">
        <f t="shared" si="168"/>
        <v>320.46052631578948</v>
      </c>
      <c r="I207" s="224">
        <f t="shared" si="169"/>
        <v>9742</v>
      </c>
      <c r="J207" s="224">
        <f t="shared" si="170"/>
        <v>12818.42105263158</v>
      </c>
      <c r="K207" s="224">
        <f t="shared" si="171"/>
        <v>1602.3026315789475</v>
      </c>
      <c r="L207" s="501">
        <v>0</v>
      </c>
      <c r="M207" s="224">
        <v>708.26</v>
      </c>
      <c r="N207" s="517">
        <v>0</v>
      </c>
      <c r="O207" s="224">
        <f t="shared" si="172"/>
        <v>742</v>
      </c>
      <c r="P207" s="224">
        <f t="shared" si="173"/>
        <v>1450.26</v>
      </c>
      <c r="Q207" s="224">
        <f t="shared" si="174"/>
        <v>12110.16105263158</v>
      </c>
      <c r="R207" s="224">
        <f t="shared" si="175"/>
        <v>1602.3026315789475</v>
      </c>
      <c r="S207" s="224">
        <f t="shared" si="176"/>
        <v>9000</v>
      </c>
      <c r="T207" s="387"/>
      <c r="U207" s="258">
        <v>4871</v>
      </c>
      <c r="V207" s="255">
        <f t="shared" si="177"/>
        <v>371</v>
      </c>
      <c r="W207" s="531">
        <v>0</v>
      </c>
      <c r="X207" s="388">
        <v>4500</v>
      </c>
      <c r="Y207" s="474"/>
      <c r="AD207" s="6"/>
      <c r="AE207" s="6"/>
    </row>
    <row r="208" spans="1:31" s="5" customFormat="1" ht="45" customHeight="1" thickBot="1" x14ac:dyDescent="0.3">
      <c r="A208" s="167"/>
      <c r="B208" s="47"/>
      <c r="C208" s="47"/>
      <c r="D208" s="193"/>
      <c r="E208" s="193"/>
      <c r="F208" s="47"/>
      <c r="G208" s="47"/>
      <c r="H208" s="47"/>
      <c r="I208" s="194"/>
      <c r="J208" s="194"/>
      <c r="K208" s="194"/>
      <c r="L208" s="167"/>
      <c r="M208" s="194"/>
      <c r="N208" s="167"/>
      <c r="O208" s="194"/>
      <c r="P208" s="194"/>
      <c r="Q208" s="194"/>
      <c r="R208" s="194"/>
      <c r="S208" s="194"/>
      <c r="T208" s="167"/>
      <c r="U208" s="194"/>
      <c r="V208" s="194"/>
      <c r="W208" s="167"/>
      <c r="X208" s="167"/>
      <c r="Y208" s="474"/>
      <c r="AD208" s="6"/>
      <c r="AE208" s="6"/>
    </row>
    <row r="209" spans="1:31" s="5" customFormat="1" ht="45" customHeight="1" thickBot="1" x14ac:dyDescent="0.3">
      <c r="A209" s="167"/>
      <c r="B209" s="51"/>
      <c r="C209" s="196"/>
      <c r="D209" s="193"/>
      <c r="E209" s="193"/>
      <c r="F209" s="47"/>
      <c r="G209" s="48" t="s">
        <v>59</v>
      </c>
      <c r="H209" s="48"/>
      <c r="I209" s="49">
        <f>SUM(I205:I207)</f>
        <v>46290</v>
      </c>
      <c r="J209" s="49">
        <f t="shared" ref="J209:S209" si="178">SUM(J205:J207)</f>
        <v>60907.894736842107</v>
      </c>
      <c r="K209" s="49">
        <f t="shared" si="178"/>
        <v>7613.4868421052633</v>
      </c>
      <c r="L209" s="49">
        <f t="shared" si="178"/>
        <v>0</v>
      </c>
      <c r="M209" s="49">
        <f t="shared" si="178"/>
        <v>6075.61</v>
      </c>
      <c r="N209" s="49">
        <f t="shared" si="178"/>
        <v>116.46</v>
      </c>
      <c r="O209" s="49">
        <f t="shared" si="178"/>
        <v>5290</v>
      </c>
      <c r="P209" s="49">
        <f t="shared" si="178"/>
        <v>11482.07</v>
      </c>
      <c r="Q209" s="49">
        <f t="shared" si="178"/>
        <v>54832.284736842106</v>
      </c>
      <c r="R209" s="49">
        <f t="shared" si="178"/>
        <v>7497.0268421052633</v>
      </c>
      <c r="S209" s="49">
        <f t="shared" si="178"/>
        <v>41000</v>
      </c>
      <c r="T209" s="50"/>
      <c r="U209" s="49">
        <f>SUM(U205:U207)</f>
        <v>23145</v>
      </c>
      <c r="V209" s="49">
        <f t="shared" ref="V209:X209" si="179">SUM(V205:V207)</f>
        <v>2645</v>
      </c>
      <c r="W209" s="49">
        <f t="shared" si="179"/>
        <v>0</v>
      </c>
      <c r="X209" s="49">
        <f t="shared" si="179"/>
        <v>20500</v>
      </c>
      <c r="Y209" s="474" t="s">
        <v>2056</v>
      </c>
      <c r="AD209" s="6"/>
      <c r="AE209" s="6"/>
    </row>
    <row r="210" spans="1:31" s="5" customFormat="1" ht="47.25" thickBot="1" x14ac:dyDescent="0.3">
      <c r="A210" s="167"/>
      <c r="B210" s="51"/>
      <c r="C210" s="196"/>
      <c r="D210" s="193"/>
      <c r="E210" s="193"/>
      <c r="F210" s="47"/>
      <c r="G210" s="51"/>
      <c r="H210" s="51"/>
      <c r="I210" s="50"/>
      <c r="J210" s="50"/>
      <c r="K210" s="50"/>
      <c r="L210" s="52"/>
      <c r="M210" s="50"/>
      <c r="N210" s="52"/>
      <c r="O210" s="50"/>
      <c r="P210" s="50"/>
      <c r="Q210" s="50"/>
      <c r="R210" s="50"/>
      <c r="S210" s="50"/>
      <c r="T210" s="52"/>
      <c r="U210" s="50"/>
      <c r="V210" s="50"/>
      <c r="W210" s="52"/>
      <c r="X210" s="53"/>
      <c r="Y210" s="474"/>
      <c r="AD210" s="6"/>
      <c r="AE210" s="6"/>
    </row>
    <row r="211" spans="1:31" s="5" customFormat="1" ht="47.25" thickBot="1" x14ac:dyDescent="0.3">
      <c r="A211" s="167"/>
      <c r="B211" s="51"/>
      <c r="C211" s="196"/>
      <c r="D211" s="193"/>
      <c r="E211" s="193"/>
      <c r="F211" s="547" t="s">
        <v>1725</v>
      </c>
      <c r="G211" s="547"/>
      <c r="H211" s="263"/>
      <c r="I211" s="49">
        <f>I209*12</f>
        <v>555480</v>
      </c>
      <c r="J211" s="49">
        <f>J209</f>
        <v>60907.894736842107</v>
      </c>
      <c r="K211" s="49">
        <f t="shared" ref="K211:N211" si="180">K209</f>
        <v>7613.4868421052633</v>
      </c>
      <c r="L211" s="49">
        <f t="shared" si="180"/>
        <v>0</v>
      </c>
      <c r="M211" s="49">
        <f>M209</f>
        <v>6075.61</v>
      </c>
      <c r="N211" s="49">
        <f t="shared" si="180"/>
        <v>116.46</v>
      </c>
      <c r="O211" s="49">
        <f>O209*12</f>
        <v>63480</v>
      </c>
      <c r="P211" s="49">
        <v>0</v>
      </c>
      <c r="Q211" s="49">
        <f>Q209</f>
        <v>54832.284736842106</v>
      </c>
      <c r="R211" s="49">
        <f>R209</f>
        <v>7497.0268421052633</v>
      </c>
      <c r="S211" s="49">
        <f>S209*12</f>
        <v>492000</v>
      </c>
      <c r="T211" s="52"/>
      <c r="U211" s="49">
        <f>U209*24</f>
        <v>555480</v>
      </c>
      <c r="V211" s="49">
        <f t="shared" ref="V211:X211" si="181">V209*24</f>
        <v>63480</v>
      </c>
      <c r="W211" s="49">
        <f t="shared" si="181"/>
        <v>0</v>
      </c>
      <c r="X211" s="49">
        <f t="shared" si="181"/>
        <v>492000</v>
      </c>
      <c r="Y211" s="474"/>
      <c r="AD211" s="6"/>
      <c r="AE211" s="6"/>
    </row>
    <row r="212" spans="1:31" s="5" customFormat="1" ht="121.5" customHeight="1" x14ac:dyDescent="0.25">
      <c r="A212" s="167"/>
      <c r="B212" s="51"/>
      <c r="C212" s="196"/>
      <c r="D212" s="193"/>
      <c r="E212" s="193"/>
      <c r="F212" s="265"/>
      <c r="G212" s="265"/>
      <c r="H212" s="265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2"/>
      <c r="U212" s="50"/>
      <c r="V212" s="50"/>
      <c r="W212" s="50"/>
      <c r="X212" s="50"/>
      <c r="Y212" s="474"/>
      <c r="AD212" s="6"/>
      <c r="AE212" s="6"/>
    </row>
    <row r="213" spans="1:31" s="5" customFormat="1" ht="45" customHeight="1" x14ac:dyDescent="0.25">
      <c r="A213" s="167"/>
      <c r="B213" s="51"/>
      <c r="C213" s="196"/>
      <c r="D213" s="193"/>
      <c r="E213" s="193"/>
      <c r="F213" s="265"/>
      <c r="G213" s="265"/>
      <c r="H213" s="265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2"/>
      <c r="U213" s="50"/>
      <c r="V213" s="50"/>
      <c r="W213" s="50"/>
      <c r="X213" s="50"/>
      <c r="Y213" s="474"/>
      <c r="AD213" s="6"/>
      <c r="AE213" s="6"/>
    </row>
    <row r="214" spans="1:31" s="5" customFormat="1" ht="28.5" customHeight="1" x14ac:dyDescent="0.25">
      <c r="A214" s="167"/>
      <c r="B214" s="51"/>
      <c r="C214" s="196"/>
      <c r="D214" s="193"/>
      <c r="E214" s="193"/>
      <c r="F214" s="265"/>
      <c r="G214" s="265"/>
      <c r="H214" s="265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2"/>
      <c r="U214" s="50"/>
      <c r="V214" s="50"/>
      <c r="W214" s="50"/>
      <c r="X214" s="50"/>
      <c r="Y214" s="474"/>
      <c r="AD214" s="6"/>
      <c r="AE214" s="6"/>
    </row>
    <row r="215" spans="1:31" s="5" customFormat="1" ht="47.25" thickBot="1" x14ac:dyDescent="0.3">
      <c r="A215" s="167"/>
      <c r="B215" s="51"/>
      <c r="C215" s="196"/>
      <c r="D215" s="193"/>
      <c r="E215" s="193"/>
      <c r="F215" s="265"/>
      <c r="G215" s="265"/>
      <c r="H215" s="265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2"/>
      <c r="U215" s="50"/>
      <c r="V215" s="50"/>
      <c r="W215" s="50"/>
      <c r="X215" s="50"/>
      <c r="Y215" s="474"/>
      <c r="AD215" s="6"/>
      <c r="AE215" s="6"/>
    </row>
    <row r="216" spans="1:31" s="5" customFormat="1" ht="57" customHeight="1" thickBot="1" x14ac:dyDescent="0.3">
      <c r="A216" s="540" t="s">
        <v>1306</v>
      </c>
      <c r="B216" s="541"/>
      <c r="C216" s="526"/>
      <c r="D216" s="526"/>
      <c r="E216" s="526"/>
      <c r="F216" s="526"/>
      <c r="G216" s="526"/>
      <c r="H216" s="526"/>
      <c r="I216" s="526"/>
      <c r="J216" s="526"/>
      <c r="K216" s="526"/>
      <c r="L216" s="526"/>
      <c r="M216" s="526"/>
      <c r="N216" s="526"/>
      <c r="O216" s="526"/>
      <c r="P216" s="526"/>
      <c r="Q216" s="526"/>
      <c r="R216" s="526"/>
      <c r="S216" s="526"/>
      <c r="T216" s="8"/>
      <c r="U216" s="525"/>
      <c r="V216" s="525"/>
      <c r="W216" s="529"/>
      <c r="X216" s="529"/>
      <c r="Y216" s="474"/>
      <c r="AD216" s="6"/>
      <c r="AE216" s="6"/>
    </row>
    <row r="217" spans="1:31" s="5" customFormat="1" ht="71.25" customHeight="1" thickBot="1" x14ac:dyDescent="0.3">
      <c r="A217" s="542" t="s">
        <v>1486</v>
      </c>
      <c r="B217" s="542"/>
      <c r="C217" s="526"/>
      <c r="D217" s="526"/>
      <c r="E217" s="526"/>
      <c r="F217" s="526"/>
      <c r="G217" s="526"/>
      <c r="H217" s="526"/>
      <c r="I217" s="526"/>
      <c r="J217" s="526"/>
      <c r="K217" s="526"/>
      <c r="L217" s="526"/>
      <c r="M217" s="526"/>
      <c r="N217" s="526"/>
      <c r="O217" s="526"/>
      <c r="P217" s="526"/>
      <c r="Q217" s="526"/>
      <c r="R217" s="526"/>
      <c r="S217" s="526"/>
      <c r="T217" s="8"/>
      <c r="U217" s="525"/>
      <c r="V217" s="525"/>
      <c r="W217" s="529"/>
      <c r="X217" s="529"/>
      <c r="Y217" s="474"/>
      <c r="AD217" s="6"/>
      <c r="AE217" s="6"/>
    </row>
    <row r="218" spans="1:31" s="5" customFormat="1" ht="90" customHeight="1" thickBot="1" x14ac:dyDescent="0.3">
      <c r="A218" s="544" t="s">
        <v>1699</v>
      </c>
      <c r="B218" s="544"/>
      <c r="C218" s="526"/>
      <c r="D218" s="526"/>
      <c r="E218" s="526"/>
      <c r="F218" s="526"/>
      <c r="G218" s="526"/>
      <c r="H218" s="526"/>
      <c r="I218" s="526"/>
      <c r="J218" s="526"/>
      <c r="K218" s="526"/>
      <c r="L218" s="526"/>
      <c r="M218" s="526"/>
      <c r="N218" s="526"/>
      <c r="O218" s="526"/>
      <c r="P218" s="526"/>
      <c r="Q218" s="526"/>
      <c r="R218" s="526"/>
      <c r="S218" s="526"/>
      <c r="T218" s="8"/>
      <c r="U218" s="525"/>
      <c r="V218" s="525"/>
      <c r="W218" s="529"/>
      <c r="X218" s="529"/>
      <c r="Y218" s="474"/>
      <c r="AD218" s="6"/>
      <c r="AE218" s="6"/>
    </row>
    <row r="219" spans="1:31" s="5" customFormat="1" ht="142.5" customHeight="1" thickBot="1" x14ac:dyDescent="0.3">
      <c r="A219" s="543" t="s">
        <v>1696</v>
      </c>
      <c r="B219" s="543"/>
      <c r="C219" s="528"/>
      <c r="D219" s="530"/>
      <c r="E219" s="530"/>
      <c r="F219" s="528"/>
      <c r="G219" s="528"/>
      <c r="H219" s="528"/>
      <c r="I219" s="527"/>
      <c r="J219" s="527"/>
      <c r="K219" s="527"/>
      <c r="L219" s="528"/>
      <c r="M219" s="527"/>
      <c r="N219" s="528"/>
      <c r="O219" s="527"/>
      <c r="P219" s="527"/>
      <c r="Q219" s="527"/>
      <c r="R219" s="527"/>
      <c r="S219" s="527"/>
      <c r="T219" s="9"/>
      <c r="U219" s="527"/>
      <c r="V219" s="527"/>
      <c r="W219" s="528"/>
      <c r="X219" s="528"/>
      <c r="Y219" s="474"/>
      <c r="AD219" s="6"/>
      <c r="AE219" s="6"/>
    </row>
    <row r="220" spans="1:31" s="5" customFormat="1" ht="93.75" thickBot="1" x14ac:dyDescent="0.3">
      <c r="A220" s="11" t="s">
        <v>1324</v>
      </c>
      <c r="B220" s="11" t="s">
        <v>0</v>
      </c>
      <c r="C220" s="99" t="s">
        <v>1</v>
      </c>
      <c r="D220" s="100" t="s">
        <v>2</v>
      </c>
      <c r="E220" s="100" t="s">
        <v>3</v>
      </c>
      <c r="F220" s="100" t="s">
        <v>4</v>
      </c>
      <c r="G220" s="101" t="s">
        <v>5</v>
      </c>
      <c r="H220" s="11" t="s">
        <v>1351</v>
      </c>
      <c r="I220" s="102" t="s">
        <v>6</v>
      </c>
      <c r="J220" s="102" t="s">
        <v>7</v>
      </c>
      <c r="K220" s="102" t="s">
        <v>8</v>
      </c>
      <c r="L220" s="493" t="s">
        <v>9</v>
      </c>
      <c r="M220" s="102" t="s">
        <v>10</v>
      </c>
      <c r="N220" s="493" t="s">
        <v>11</v>
      </c>
      <c r="O220" s="104" t="s">
        <v>12</v>
      </c>
      <c r="P220" s="269" t="s">
        <v>13</v>
      </c>
      <c r="Q220" s="106" t="s">
        <v>14</v>
      </c>
      <c r="R220" s="106" t="s">
        <v>15</v>
      </c>
      <c r="S220" s="106" t="s">
        <v>16</v>
      </c>
      <c r="T220" s="193"/>
      <c r="U220" s="106" t="s">
        <v>17</v>
      </c>
      <c r="V220" s="106" t="s">
        <v>18</v>
      </c>
      <c r="W220" s="205" t="s">
        <v>19</v>
      </c>
      <c r="X220" s="205" t="s">
        <v>20</v>
      </c>
      <c r="Y220" s="474"/>
      <c r="AD220" s="6"/>
      <c r="AE220" s="6"/>
    </row>
    <row r="221" spans="1:31" s="5" customFormat="1" x14ac:dyDescent="0.25">
      <c r="A221" s="59">
        <v>72</v>
      </c>
      <c r="B221" s="251" t="s">
        <v>199</v>
      </c>
      <c r="C221" s="218" t="s">
        <v>200</v>
      </c>
      <c r="D221" s="270" t="s">
        <v>28</v>
      </c>
      <c r="E221" s="423">
        <v>45536</v>
      </c>
      <c r="F221" s="271" t="s">
        <v>201</v>
      </c>
      <c r="G221" s="271" t="s">
        <v>202</v>
      </c>
      <c r="H221" s="271">
        <f>+I221/30.4</f>
        <v>934.14473684210532</v>
      </c>
      <c r="I221" s="64">
        <f>+U221*2</f>
        <v>28398</v>
      </c>
      <c r="J221" s="64">
        <f t="shared" ref="J221" si="182">+I221/30.4*40</f>
        <v>37365.789473684214</v>
      </c>
      <c r="K221" s="64">
        <f t="shared" ref="K221" si="183">+I221/30.4*20*0.25</f>
        <v>4670.7236842105267</v>
      </c>
      <c r="L221" s="503">
        <v>0</v>
      </c>
      <c r="M221" s="64">
        <v>5647.41</v>
      </c>
      <c r="N221" s="518">
        <v>159.88</v>
      </c>
      <c r="O221" s="64">
        <f>+V221*2</f>
        <v>4398</v>
      </c>
      <c r="P221" s="75">
        <f t="shared" ref="P221" si="184">+M221+N221+O221</f>
        <v>10205.290000000001</v>
      </c>
      <c r="Q221" s="75">
        <f t="shared" ref="Q221:R221" si="185">+J221-M221</f>
        <v>31718.379473684214</v>
      </c>
      <c r="R221" s="75">
        <f t="shared" si="185"/>
        <v>4510.8436842105266</v>
      </c>
      <c r="S221" s="75">
        <f t="shared" ref="S221" si="186">+I221-O221</f>
        <v>24000</v>
      </c>
      <c r="T221" s="178"/>
      <c r="U221" s="208">
        <v>14199</v>
      </c>
      <c r="V221" s="208">
        <f>+U221-X221</f>
        <v>2199</v>
      </c>
      <c r="W221" s="272">
        <v>0</v>
      </c>
      <c r="X221" s="81">
        <v>12000</v>
      </c>
      <c r="Y221" s="474"/>
      <c r="AD221" s="6"/>
      <c r="AE221" s="6"/>
    </row>
    <row r="222" spans="1:31" s="5" customFormat="1" x14ac:dyDescent="0.25">
      <c r="A222" s="59">
        <v>73</v>
      </c>
      <c r="B222" s="71" t="s">
        <v>218</v>
      </c>
      <c r="C222" s="182" t="s">
        <v>219</v>
      </c>
      <c r="D222" s="270" t="s">
        <v>28</v>
      </c>
      <c r="E222" s="424">
        <v>45536</v>
      </c>
      <c r="F222" s="177" t="s">
        <v>220</v>
      </c>
      <c r="G222" s="177" t="s">
        <v>221</v>
      </c>
      <c r="H222" s="271">
        <f t="shared" ref="H222:H228" si="187">+I222/30.4</f>
        <v>515.8552631578948</v>
      </c>
      <c r="I222" s="64">
        <f t="shared" ref="I222:I228" si="188">+U222*2</f>
        <v>15682</v>
      </c>
      <c r="J222" s="64">
        <f t="shared" ref="J222:J228" si="189">+I222/30.4*40</f>
        <v>20634.210526315794</v>
      </c>
      <c r="K222" s="64">
        <f t="shared" ref="K222:K228" si="190">+I222/30.4*20*0.25</f>
        <v>2579.2763157894742</v>
      </c>
      <c r="L222" s="503">
        <v>0</v>
      </c>
      <c r="M222" s="64">
        <v>2014.47</v>
      </c>
      <c r="N222" s="518">
        <v>26.03</v>
      </c>
      <c r="O222" s="64">
        <f t="shared" ref="O222:O228" si="191">+V222*2</f>
        <v>1682</v>
      </c>
      <c r="P222" s="75">
        <f t="shared" ref="P222:P228" si="192">+M222+N222+O222</f>
        <v>3722.5</v>
      </c>
      <c r="Q222" s="75">
        <f t="shared" ref="Q222:Q228" si="193">+J222-M222</f>
        <v>18619.740526315793</v>
      </c>
      <c r="R222" s="75">
        <f t="shared" ref="R222:R228" si="194">+K222-N222</f>
        <v>2553.246315789474</v>
      </c>
      <c r="S222" s="75">
        <f t="shared" ref="S222:S228" si="195">+I222-O222</f>
        <v>14000</v>
      </c>
      <c r="T222" s="178"/>
      <c r="U222" s="208">
        <v>7841</v>
      </c>
      <c r="V222" s="208">
        <f t="shared" ref="V222:V228" si="196">+U222-X222</f>
        <v>841</v>
      </c>
      <c r="W222" s="272">
        <v>0</v>
      </c>
      <c r="X222" s="81">
        <v>7000</v>
      </c>
      <c r="Y222" s="474"/>
      <c r="AD222" s="6"/>
      <c r="AE222" s="6"/>
    </row>
    <row r="223" spans="1:31" s="5" customFormat="1" x14ac:dyDescent="0.25">
      <c r="A223" s="59">
        <v>74</v>
      </c>
      <c r="B223" s="71" t="s">
        <v>226</v>
      </c>
      <c r="C223" s="182" t="s">
        <v>227</v>
      </c>
      <c r="D223" s="270" t="s">
        <v>28</v>
      </c>
      <c r="E223" s="424">
        <v>45536</v>
      </c>
      <c r="F223" s="177" t="s">
        <v>228</v>
      </c>
      <c r="G223" s="177" t="s">
        <v>229</v>
      </c>
      <c r="H223" s="271">
        <f t="shared" si="187"/>
        <v>683.15789473684208</v>
      </c>
      <c r="I223" s="64">
        <f t="shared" si="188"/>
        <v>20768</v>
      </c>
      <c r="J223" s="64">
        <f t="shared" si="189"/>
        <v>27326.315789473683</v>
      </c>
      <c r="K223" s="64">
        <f t="shared" si="190"/>
        <v>3415.7894736842104</v>
      </c>
      <c r="L223" s="503">
        <v>0</v>
      </c>
      <c r="M223" s="64">
        <v>3443.9</v>
      </c>
      <c r="N223" s="518">
        <v>79.569999999999993</v>
      </c>
      <c r="O223" s="64">
        <f t="shared" si="191"/>
        <v>2768</v>
      </c>
      <c r="P223" s="75">
        <f t="shared" si="192"/>
        <v>6291.47</v>
      </c>
      <c r="Q223" s="75">
        <f t="shared" si="193"/>
        <v>23882.415789473682</v>
      </c>
      <c r="R223" s="75">
        <f t="shared" si="194"/>
        <v>3336.2194736842102</v>
      </c>
      <c r="S223" s="75">
        <f t="shared" si="195"/>
        <v>18000</v>
      </c>
      <c r="T223" s="178"/>
      <c r="U223" s="208">
        <v>10384</v>
      </c>
      <c r="V223" s="208">
        <f t="shared" si="196"/>
        <v>1384</v>
      </c>
      <c r="W223" s="272">
        <v>0</v>
      </c>
      <c r="X223" s="81">
        <v>9000</v>
      </c>
      <c r="Y223" s="474"/>
      <c r="AD223" s="6"/>
      <c r="AE223" s="6"/>
    </row>
    <row r="224" spans="1:31" s="5" customFormat="1" ht="59.25" customHeight="1" x14ac:dyDescent="0.25">
      <c r="A224" s="59">
        <v>75</v>
      </c>
      <c r="B224" s="71" t="s">
        <v>222</v>
      </c>
      <c r="C224" s="182" t="s">
        <v>223</v>
      </c>
      <c r="D224" s="270" t="s">
        <v>28</v>
      </c>
      <c r="E224" s="424">
        <v>45536</v>
      </c>
      <c r="F224" s="177" t="s">
        <v>224</v>
      </c>
      <c r="G224" s="177" t="s">
        <v>225</v>
      </c>
      <c r="H224" s="271">
        <f t="shared" si="187"/>
        <v>435.39473684210526</v>
      </c>
      <c r="I224" s="64">
        <f t="shared" si="188"/>
        <v>13236</v>
      </c>
      <c r="J224" s="64">
        <f t="shared" si="189"/>
        <v>17415.78947368421</v>
      </c>
      <c r="K224" s="64">
        <f t="shared" si="190"/>
        <v>2176.9736842105262</v>
      </c>
      <c r="L224" s="503">
        <v>0</v>
      </c>
      <c r="M224" s="64">
        <v>1208.45</v>
      </c>
      <c r="N224" s="518">
        <v>10.11</v>
      </c>
      <c r="O224" s="64">
        <f t="shared" si="191"/>
        <v>1236</v>
      </c>
      <c r="P224" s="75">
        <f t="shared" si="192"/>
        <v>2454.56</v>
      </c>
      <c r="Q224" s="75">
        <f t="shared" si="193"/>
        <v>16207.339473684209</v>
      </c>
      <c r="R224" s="75">
        <f t="shared" si="194"/>
        <v>2166.8636842105261</v>
      </c>
      <c r="S224" s="75">
        <f t="shared" si="195"/>
        <v>12000</v>
      </c>
      <c r="T224" s="178"/>
      <c r="U224" s="208">
        <v>6618</v>
      </c>
      <c r="V224" s="208">
        <f t="shared" si="196"/>
        <v>618</v>
      </c>
      <c r="W224" s="272">
        <v>0</v>
      </c>
      <c r="X224" s="81">
        <v>6000</v>
      </c>
      <c r="Y224" s="474"/>
      <c r="AD224" s="6"/>
      <c r="AE224" s="6"/>
    </row>
    <row r="225" spans="1:31" s="5" customFormat="1" ht="64.5" customHeight="1" x14ac:dyDescent="0.25">
      <c r="A225" s="59">
        <v>76</v>
      </c>
      <c r="B225" s="71" t="s">
        <v>214</v>
      </c>
      <c r="C225" s="182" t="s">
        <v>215</v>
      </c>
      <c r="D225" s="270" t="s">
        <v>28</v>
      </c>
      <c r="E225" s="424">
        <v>45536</v>
      </c>
      <c r="F225" s="177" t="s">
        <v>216</v>
      </c>
      <c r="G225" s="177" t="s">
        <v>217</v>
      </c>
      <c r="H225" s="271">
        <f t="shared" si="187"/>
        <v>435.39473684210526</v>
      </c>
      <c r="I225" s="64">
        <f t="shared" si="188"/>
        <v>13236</v>
      </c>
      <c r="J225" s="64">
        <f t="shared" si="189"/>
        <v>17415.78947368421</v>
      </c>
      <c r="K225" s="64">
        <f t="shared" si="190"/>
        <v>2176.9736842105262</v>
      </c>
      <c r="L225" s="503">
        <v>0</v>
      </c>
      <c r="M225" s="64">
        <v>1208.45</v>
      </c>
      <c r="N225" s="518">
        <v>10.11</v>
      </c>
      <c r="O225" s="64">
        <f t="shared" si="191"/>
        <v>1236</v>
      </c>
      <c r="P225" s="75">
        <f t="shared" si="192"/>
        <v>2454.56</v>
      </c>
      <c r="Q225" s="75">
        <f t="shared" si="193"/>
        <v>16207.339473684209</v>
      </c>
      <c r="R225" s="75">
        <f t="shared" si="194"/>
        <v>2166.8636842105261</v>
      </c>
      <c r="S225" s="75">
        <f t="shared" si="195"/>
        <v>12000</v>
      </c>
      <c r="T225" s="178"/>
      <c r="U225" s="208">
        <v>6618</v>
      </c>
      <c r="V225" s="208">
        <f t="shared" si="196"/>
        <v>618</v>
      </c>
      <c r="W225" s="272">
        <v>0</v>
      </c>
      <c r="X225" s="81">
        <v>6000</v>
      </c>
      <c r="Y225" s="474"/>
      <c r="AD225" s="6"/>
      <c r="AE225" s="6"/>
    </row>
    <row r="226" spans="1:31" s="5" customFormat="1" x14ac:dyDescent="0.25">
      <c r="A226" s="59">
        <v>77</v>
      </c>
      <c r="B226" s="71" t="s">
        <v>203</v>
      </c>
      <c r="C226" s="182" t="s">
        <v>204</v>
      </c>
      <c r="D226" s="270" t="s">
        <v>28</v>
      </c>
      <c r="E226" s="424">
        <v>45536</v>
      </c>
      <c r="F226" s="177" t="s">
        <v>205</v>
      </c>
      <c r="G226" s="177" t="s">
        <v>206</v>
      </c>
      <c r="H226" s="271">
        <f t="shared" si="187"/>
        <v>320.46052631578948</v>
      </c>
      <c r="I226" s="64">
        <f t="shared" si="188"/>
        <v>9742</v>
      </c>
      <c r="J226" s="64">
        <f t="shared" si="189"/>
        <v>12818.42105263158</v>
      </c>
      <c r="K226" s="64">
        <f t="shared" si="190"/>
        <v>1602.3026315789475</v>
      </c>
      <c r="L226" s="503">
        <v>0</v>
      </c>
      <c r="M226" s="64">
        <v>708.26</v>
      </c>
      <c r="N226" s="518">
        <v>0</v>
      </c>
      <c r="O226" s="64">
        <f t="shared" si="191"/>
        <v>742</v>
      </c>
      <c r="P226" s="75">
        <f t="shared" si="192"/>
        <v>1450.26</v>
      </c>
      <c r="Q226" s="75">
        <f t="shared" si="193"/>
        <v>12110.16105263158</v>
      </c>
      <c r="R226" s="75">
        <f t="shared" si="194"/>
        <v>1602.3026315789475</v>
      </c>
      <c r="S226" s="75">
        <f t="shared" si="195"/>
        <v>9000</v>
      </c>
      <c r="T226" s="178"/>
      <c r="U226" s="208">
        <v>4871</v>
      </c>
      <c r="V226" s="208">
        <f t="shared" si="196"/>
        <v>371</v>
      </c>
      <c r="W226" s="272">
        <v>0</v>
      </c>
      <c r="X226" s="81">
        <v>4500</v>
      </c>
      <c r="Y226" s="474"/>
      <c r="AD226" s="6"/>
      <c r="AE226" s="6"/>
    </row>
    <row r="227" spans="1:31" s="5" customFormat="1" ht="93" x14ac:dyDescent="0.25">
      <c r="A227" s="59">
        <v>78</v>
      </c>
      <c r="B227" s="71" t="s">
        <v>207</v>
      </c>
      <c r="C227" s="182" t="s">
        <v>208</v>
      </c>
      <c r="D227" s="270" t="s">
        <v>28</v>
      </c>
      <c r="E227" s="424">
        <v>45536</v>
      </c>
      <c r="F227" s="177" t="s">
        <v>209</v>
      </c>
      <c r="G227" s="177" t="s">
        <v>210</v>
      </c>
      <c r="H227" s="271">
        <f t="shared" si="187"/>
        <v>320.46052631578948</v>
      </c>
      <c r="I227" s="64">
        <f t="shared" si="188"/>
        <v>9742</v>
      </c>
      <c r="J227" s="64">
        <f t="shared" si="189"/>
        <v>12818.42105263158</v>
      </c>
      <c r="K227" s="64">
        <f t="shared" si="190"/>
        <v>1602.3026315789475</v>
      </c>
      <c r="L227" s="503">
        <v>0</v>
      </c>
      <c r="M227" s="64">
        <v>708.26</v>
      </c>
      <c r="N227" s="518">
        <v>0</v>
      </c>
      <c r="O227" s="64">
        <f t="shared" si="191"/>
        <v>742</v>
      </c>
      <c r="P227" s="75">
        <f t="shared" si="192"/>
        <v>1450.26</v>
      </c>
      <c r="Q227" s="75">
        <f t="shared" si="193"/>
        <v>12110.16105263158</v>
      </c>
      <c r="R227" s="75">
        <f t="shared" si="194"/>
        <v>1602.3026315789475</v>
      </c>
      <c r="S227" s="75">
        <f t="shared" si="195"/>
        <v>9000</v>
      </c>
      <c r="T227" s="178"/>
      <c r="U227" s="208">
        <v>4871</v>
      </c>
      <c r="V227" s="208">
        <f t="shared" si="196"/>
        <v>371</v>
      </c>
      <c r="W227" s="272">
        <v>0</v>
      </c>
      <c r="X227" s="81">
        <v>4500</v>
      </c>
      <c r="Y227" s="474"/>
      <c r="AD227" s="6"/>
      <c r="AE227" s="6"/>
    </row>
    <row r="228" spans="1:31" s="5" customFormat="1" x14ac:dyDescent="0.25">
      <c r="A228" s="59">
        <v>79</v>
      </c>
      <c r="B228" s="70" t="s">
        <v>211</v>
      </c>
      <c r="C228" s="182" t="s">
        <v>208</v>
      </c>
      <c r="D228" s="270" t="s">
        <v>28</v>
      </c>
      <c r="E228" s="424">
        <v>45536</v>
      </c>
      <c r="F228" s="183" t="s">
        <v>212</v>
      </c>
      <c r="G228" s="183" t="s">
        <v>213</v>
      </c>
      <c r="H228" s="271">
        <f t="shared" si="187"/>
        <v>197.36842105263159</v>
      </c>
      <c r="I228" s="64">
        <f t="shared" si="188"/>
        <v>6000</v>
      </c>
      <c r="J228" s="64">
        <f t="shared" si="189"/>
        <v>7894.7368421052633</v>
      </c>
      <c r="K228" s="64">
        <f t="shared" si="190"/>
        <v>986.84210526315792</v>
      </c>
      <c r="L228" s="503">
        <v>0</v>
      </c>
      <c r="M228" s="64">
        <v>254.61</v>
      </c>
      <c r="N228" s="518">
        <v>0</v>
      </c>
      <c r="O228" s="64">
        <f t="shared" si="191"/>
        <v>0</v>
      </c>
      <c r="P228" s="75">
        <f t="shared" si="192"/>
        <v>254.61</v>
      </c>
      <c r="Q228" s="75">
        <f t="shared" si="193"/>
        <v>7640.1268421052637</v>
      </c>
      <c r="R228" s="75">
        <f t="shared" si="194"/>
        <v>986.84210526315792</v>
      </c>
      <c r="S228" s="75">
        <f t="shared" si="195"/>
        <v>6000</v>
      </c>
      <c r="T228" s="93"/>
      <c r="U228" s="208">
        <v>3000</v>
      </c>
      <c r="V228" s="208">
        <f t="shared" si="196"/>
        <v>0</v>
      </c>
      <c r="W228" s="272">
        <v>0</v>
      </c>
      <c r="X228" s="78">
        <v>3000</v>
      </c>
      <c r="Y228" s="474"/>
      <c r="AD228" s="6"/>
      <c r="AE228" s="6"/>
    </row>
    <row r="229" spans="1:31" s="5" customFormat="1" ht="47.25" thickBot="1" x14ac:dyDescent="0.3">
      <c r="A229" s="4"/>
      <c r="B229" s="44"/>
      <c r="C229" s="44"/>
      <c r="D229" s="13"/>
      <c r="E229" s="13"/>
      <c r="F229" s="44"/>
      <c r="G229" s="44"/>
      <c r="H229" s="44"/>
      <c r="I229" s="6"/>
      <c r="J229" s="6"/>
      <c r="K229" s="6"/>
      <c r="M229" s="6"/>
      <c r="O229" s="6"/>
      <c r="P229" s="6"/>
      <c r="Q229" s="6"/>
      <c r="R229" s="6"/>
      <c r="S229" s="6"/>
      <c r="U229" s="6"/>
      <c r="V229" s="6"/>
      <c r="Y229" s="474"/>
      <c r="AD229" s="6"/>
      <c r="AE229" s="6"/>
    </row>
    <row r="230" spans="1:31" s="5" customFormat="1" ht="47.25" thickBot="1" x14ac:dyDescent="0.3">
      <c r="A230" s="4"/>
      <c r="B230" s="45"/>
      <c r="C230" s="46"/>
      <c r="D230" s="13"/>
      <c r="E230" s="13"/>
      <c r="F230" s="44"/>
      <c r="G230" s="97" t="s">
        <v>59</v>
      </c>
      <c r="H230" s="97"/>
      <c r="I230" s="139">
        <f t="shared" ref="I230:S230" si="197">SUM(I221:I228)</f>
        <v>116804</v>
      </c>
      <c r="J230" s="139">
        <f t="shared" si="197"/>
        <v>153689.47368421053</v>
      </c>
      <c r="K230" s="139">
        <f t="shared" si="197"/>
        <v>19211.184210526317</v>
      </c>
      <c r="L230" s="139">
        <f t="shared" si="197"/>
        <v>0</v>
      </c>
      <c r="M230" s="139">
        <f t="shared" si="197"/>
        <v>15193.810000000003</v>
      </c>
      <c r="N230" s="139">
        <f t="shared" si="197"/>
        <v>285.70000000000005</v>
      </c>
      <c r="O230" s="139">
        <f t="shared" si="197"/>
        <v>12804</v>
      </c>
      <c r="P230" s="139">
        <f t="shared" si="197"/>
        <v>28283.510000000002</v>
      </c>
      <c r="Q230" s="139">
        <f t="shared" si="197"/>
        <v>138495.66368421054</v>
      </c>
      <c r="R230" s="139">
        <f t="shared" si="197"/>
        <v>18925.484210526312</v>
      </c>
      <c r="S230" s="139">
        <f t="shared" si="197"/>
        <v>104000</v>
      </c>
      <c r="T230" s="142"/>
      <c r="U230" s="139">
        <f>SUM(U221:U228)</f>
        <v>58402</v>
      </c>
      <c r="V230" s="139">
        <f>SUM(V221:V228)</f>
        <v>6402</v>
      </c>
      <c r="W230" s="139">
        <f>SUM(W221:W228)</f>
        <v>0</v>
      </c>
      <c r="X230" s="139">
        <f>SUM(X221:X228)</f>
        <v>52000</v>
      </c>
      <c r="Y230" s="474" t="s">
        <v>2053</v>
      </c>
      <c r="AD230" s="6"/>
      <c r="AE230" s="6"/>
    </row>
    <row r="231" spans="1:31" s="5" customFormat="1" ht="47.25" thickBot="1" x14ac:dyDescent="0.3">
      <c r="A231" s="4"/>
      <c r="B231" s="45"/>
      <c r="C231" s="46"/>
      <c r="D231" s="13"/>
      <c r="E231" s="13"/>
      <c r="F231" s="44"/>
      <c r="G231" s="45"/>
      <c r="H231" s="45"/>
      <c r="I231" s="142"/>
      <c r="J231" s="142"/>
      <c r="K231" s="142"/>
      <c r="L231" s="140"/>
      <c r="M231" s="142"/>
      <c r="N231" s="140"/>
      <c r="O231" s="142"/>
      <c r="P231" s="142"/>
      <c r="Q231" s="142"/>
      <c r="R231" s="142"/>
      <c r="S231" s="142"/>
      <c r="T231" s="140"/>
      <c r="U231" s="142"/>
      <c r="V231" s="142"/>
      <c r="W231" s="140"/>
      <c r="X231" s="143"/>
      <c r="Y231" s="474"/>
      <c r="AD231" s="6"/>
      <c r="AE231" s="6"/>
    </row>
    <row r="232" spans="1:31" s="5" customFormat="1" ht="47.25" thickBot="1" x14ac:dyDescent="0.3">
      <c r="A232" s="4"/>
      <c r="B232" s="45"/>
      <c r="C232" s="46"/>
      <c r="D232" s="13"/>
      <c r="E232" s="13"/>
      <c r="F232" s="273" t="s">
        <v>1726</v>
      </c>
      <c r="G232" s="273"/>
      <c r="H232" s="263"/>
      <c r="I232" s="139">
        <f>I230*12</f>
        <v>1401648</v>
      </c>
      <c r="J232" s="139">
        <f>J230</f>
        <v>153689.47368421053</v>
      </c>
      <c r="K232" s="139">
        <f>K230</f>
        <v>19211.184210526317</v>
      </c>
      <c r="L232" s="139">
        <f>L230</f>
        <v>0</v>
      </c>
      <c r="M232" s="139">
        <f>M230</f>
        <v>15193.810000000003</v>
      </c>
      <c r="N232" s="139">
        <f>N230</f>
        <v>285.70000000000005</v>
      </c>
      <c r="O232" s="139">
        <f>+O230*12</f>
        <v>153648</v>
      </c>
      <c r="P232" s="139">
        <v>0</v>
      </c>
      <c r="Q232" s="139">
        <f>Q230</f>
        <v>138495.66368421054</v>
      </c>
      <c r="R232" s="139">
        <f t="shared" ref="R232" si="198">R230</f>
        <v>18925.484210526312</v>
      </c>
      <c r="S232" s="139">
        <f>S230*12</f>
        <v>1248000</v>
      </c>
      <c r="T232" s="140"/>
      <c r="U232" s="139">
        <f>U230*24</f>
        <v>1401648</v>
      </c>
      <c r="V232" s="139">
        <f t="shared" ref="V232:X232" si="199">V230*24</f>
        <v>153648</v>
      </c>
      <c r="W232" s="139">
        <f t="shared" si="199"/>
        <v>0</v>
      </c>
      <c r="X232" s="139">
        <f t="shared" si="199"/>
        <v>1248000</v>
      </c>
      <c r="Y232" s="474"/>
      <c r="AD232" s="6"/>
      <c r="AE232" s="6"/>
    </row>
    <row r="233" spans="1:31" s="5" customFormat="1" x14ac:dyDescent="0.25">
      <c r="A233" s="4"/>
      <c r="B233" s="45"/>
      <c r="C233" s="46"/>
      <c r="D233" s="13"/>
      <c r="E233" s="13"/>
      <c r="F233" s="265"/>
      <c r="G233" s="274"/>
      <c r="H233" s="274"/>
      <c r="I233" s="275"/>
      <c r="J233" s="142"/>
      <c r="K233" s="142"/>
      <c r="L233" s="142"/>
      <c r="M233" s="142"/>
      <c r="N233" s="142"/>
      <c r="O233" s="142"/>
      <c r="P233" s="142"/>
      <c r="Q233" s="142"/>
      <c r="R233" s="142"/>
      <c r="S233" s="142"/>
      <c r="T233" s="140"/>
      <c r="U233" s="142"/>
      <c r="V233" s="142"/>
      <c r="W233" s="142"/>
      <c r="X233" s="142"/>
      <c r="Y233" s="474"/>
      <c r="AD233" s="6"/>
      <c r="AE233" s="6"/>
    </row>
    <row r="234" spans="1:31" s="5" customFormat="1" x14ac:dyDescent="0.25">
      <c r="A234" s="4"/>
      <c r="B234" s="45"/>
      <c r="C234" s="46"/>
      <c r="D234" s="13"/>
      <c r="E234" s="13"/>
      <c r="F234" s="265"/>
      <c r="G234" s="274"/>
      <c r="H234" s="274"/>
      <c r="I234" s="275"/>
      <c r="J234" s="142"/>
      <c r="K234" s="142"/>
      <c r="L234" s="142"/>
      <c r="M234" s="142"/>
      <c r="N234" s="142"/>
      <c r="O234" s="142"/>
      <c r="P234" s="142"/>
      <c r="Q234" s="142"/>
      <c r="R234" s="142"/>
      <c r="S234" s="142"/>
      <c r="T234" s="140"/>
      <c r="U234" s="142"/>
      <c r="V234" s="142"/>
      <c r="W234" s="142"/>
      <c r="X234" s="142"/>
      <c r="Y234" s="474"/>
      <c r="AD234" s="6"/>
      <c r="AE234" s="6"/>
    </row>
    <row r="235" spans="1:31" s="5" customFormat="1" ht="408.75" hidden="1" customHeight="1" x14ac:dyDescent="0.25">
      <c r="A235" s="4"/>
      <c r="B235" s="45"/>
      <c r="C235" s="46"/>
      <c r="D235" s="13"/>
      <c r="E235" s="13"/>
      <c r="F235" s="265"/>
      <c r="G235" s="274"/>
      <c r="H235" s="274"/>
      <c r="I235" s="275"/>
      <c r="J235" s="142"/>
      <c r="K235" s="142"/>
      <c r="L235" s="142"/>
      <c r="M235" s="142"/>
      <c r="N235" s="142"/>
      <c r="O235" s="142"/>
      <c r="P235" s="142"/>
      <c r="Q235" s="142"/>
      <c r="R235" s="142"/>
      <c r="S235" s="142"/>
      <c r="T235" s="140"/>
      <c r="U235" s="142"/>
      <c r="V235" s="142"/>
      <c r="W235" s="142"/>
      <c r="X235" s="142"/>
      <c r="Y235" s="474"/>
      <c r="AD235" s="6"/>
      <c r="AE235" s="6"/>
    </row>
    <row r="236" spans="1:31" s="5" customFormat="1" x14ac:dyDescent="0.25">
      <c r="A236" s="4"/>
      <c r="B236" s="45"/>
      <c r="C236" s="46"/>
      <c r="D236" s="13"/>
      <c r="E236" s="13"/>
      <c r="F236" s="265"/>
      <c r="G236" s="274"/>
      <c r="H236" s="274"/>
      <c r="I236" s="275"/>
      <c r="J236" s="142"/>
      <c r="K236" s="142"/>
      <c r="L236" s="142"/>
      <c r="M236" s="142"/>
      <c r="N236" s="142"/>
      <c r="O236" s="142"/>
      <c r="P236" s="142"/>
      <c r="Q236" s="142"/>
      <c r="R236" s="142"/>
      <c r="S236" s="142"/>
      <c r="T236" s="140"/>
      <c r="U236" s="142"/>
      <c r="V236" s="142"/>
      <c r="W236" s="142"/>
      <c r="X236" s="142"/>
      <c r="Y236" s="474"/>
      <c r="AD236" s="6"/>
      <c r="AE236" s="6"/>
    </row>
    <row r="237" spans="1:31" s="5" customFormat="1" x14ac:dyDescent="0.25">
      <c r="A237" s="4"/>
      <c r="B237" s="45"/>
      <c r="C237" s="46"/>
      <c r="D237" s="13"/>
      <c r="E237" s="13"/>
      <c r="F237" s="265"/>
      <c r="G237" s="274"/>
      <c r="H237" s="274"/>
      <c r="I237" s="275"/>
      <c r="J237" s="142"/>
      <c r="K237" s="142"/>
      <c r="L237" s="142"/>
      <c r="M237" s="142"/>
      <c r="N237" s="142"/>
      <c r="O237" s="142"/>
      <c r="P237" s="142"/>
      <c r="Q237" s="142"/>
      <c r="R237" s="142"/>
      <c r="S237" s="142"/>
      <c r="T237" s="140"/>
      <c r="U237" s="142"/>
      <c r="V237" s="142"/>
      <c r="W237" s="142"/>
      <c r="X237" s="142"/>
      <c r="Y237" s="474"/>
      <c r="AD237" s="6"/>
      <c r="AE237" s="6"/>
    </row>
    <row r="238" spans="1:31" s="5" customFormat="1" ht="83.25" customHeight="1" thickBot="1" x14ac:dyDescent="0.3">
      <c r="A238" s="4"/>
      <c r="B238" s="45"/>
      <c r="C238" s="46"/>
      <c r="D238" s="13"/>
      <c r="E238" s="13"/>
      <c r="F238" s="265"/>
      <c r="G238" s="274"/>
      <c r="H238" s="274"/>
      <c r="I238" s="275"/>
      <c r="J238" s="142"/>
      <c r="K238" s="142"/>
      <c r="L238" s="142"/>
      <c r="M238" s="142"/>
      <c r="N238" s="142"/>
      <c r="O238" s="142"/>
      <c r="P238" s="142"/>
      <c r="Q238" s="142"/>
      <c r="R238" s="142"/>
      <c r="S238" s="142"/>
      <c r="T238" s="140"/>
      <c r="U238" s="142"/>
      <c r="V238" s="142"/>
      <c r="W238" s="142"/>
      <c r="X238" s="142"/>
      <c r="Y238" s="474"/>
      <c r="AD238" s="6"/>
      <c r="AE238" s="6"/>
    </row>
    <row r="239" spans="1:31" s="5" customFormat="1" ht="57" customHeight="1" thickBot="1" x14ac:dyDescent="0.3">
      <c r="A239" s="540" t="s">
        <v>1306</v>
      </c>
      <c r="B239" s="541"/>
      <c r="C239" s="526"/>
      <c r="D239" s="526"/>
      <c r="E239" s="526"/>
      <c r="F239" s="526"/>
      <c r="G239" s="526"/>
      <c r="H239" s="526"/>
      <c r="I239" s="526"/>
      <c r="J239" s="526"/>
      <c r="K239" s="526"/>
      <c r="L239" s="526"/>
      <c r="M239" s="526"/>
      <c r="N239" s="526"/>
      <c r="O239" s="526"/>
      <c r="P239" s="526"/>
      <c r="Q239" s="526"/>
      <c r="R239" s="526"/>
      <c r="S239" s="526"/>
      <c r="T239" s="8"/>
      <c r="U239" s="525"/>
      <c r="V239" s="525"/>
      <c r="W239" s="529"/>
      <c r="X239" s="529"/>
      <c r="Y239" s="474"/>
      <c r="AD239" s="6"/>
      <c r="AE239" s="6"/>
    </row>
    <row r="240" spans="1:31" s="5" customFormat="1" ht="71.25" customHeight="1" thickBot="1" x14ac:dyDescent="0.3">
      <c r="A240" s="542" t="s">
        <v>1486</v>
      </c>
      <c r="B240" s="542"/>
      <c r="C240" s="526"/>
      <c r="D240" s="526"/>
      <c r="E240" s="526"/>
      <c r="F240" s="526"/>
      <c r="G240" s="526"/>
      <c r="H240" s="526"/>
      <c r="I240" s="526"/>
      <c r="J240" s="526"/>
      <c r="K240" s="526"/>
      <c r="L240" s="526"/>
      <c r="M240" s="526"/>
      <c r="N240" s="526"/>
      <c r="O240" s="526"/>
      <c r="P240" s="526"/>
      <c r="Q240" s="526"/>
      <c r="R240" s="526"/>
      <c r="S240" s="526"/>
      <c r="T240" s="8"/>
      <c r="U240" s="525"/>
      <c r="V240" s="525"/>
      <c r="W240" s="529"/>
      <c r="X240" s="529"/>
      <c r="Y240" s="474"/>
      <c r="AD240" s="6"/>
      <c r="AE240" s="6"/>
    </row>
    <row r="241" spans="1:31" s="5" customFormat="1" ht="90" customHeight="1" thickBot="1" x14ac:dyDescent="0.3">
      <c r="A241" s="544" t="s">
        <v>1700</v>
      </c>
      <c r="B241" s="544"/>
      <c r="C241" s="526"/>
      <c r="D241" s="526"/>
      <c r="E241" s="526"/>
      <c r="F241" s="526"/>
      <c r="G241" s="526"/>
      <c r="H241" s="526"/>
      <c r="I241" s="526"/>
      <c r="J241" s="526"/>
      <c r="K241" s="526"/>
      <c r="L241" s="526"/>
      <c r="M241" s="526"/>
      <c r="N241" s="526"/>
      <c r="O241" s="526"/>
      <c r="P241" s="526"/>
      <c r="Q241" s="526"/>
      <c r="R241" s="526"/>
      <c r="S241" s="526"/>
      <c r="T241" s="8"/>
      <c r="U241" s="525"/>
      <c r="V241" s="525"/>
      <c r="W241" s="529"/>
      <c r="X241" s="529"/>
      <c r="Y241" s="474"/>
      <c r="AD241" s="6"/>
      <c r="AE241" s="6"/>
    </row>
    <row r="242" spans="1:31" s="5" customFormat="1" ht="142.5" customHeight="1" thickBot="1" x14ac:dyDescent="0.3">
      <c r="A242" s="543" t="s">
        <v>1701</v>
      </c>
      <c r="B242" s="543"/>
      <c r="C242" s="528"/>
      <c r="D242" s="530"/>
      <c r="E242" s="530"/>
      <c r="F242" s="528"/>
      <c r="G242" s="528"/>
      <c r="H242" s="528"/>
      <c r="I242" s="527"/>
      <c r="J242" s="527"/>
      <c r="K242" s="527"/>
      <c r="L242" s="528"/>
      <c r="M242" s="527"/>
      <c r="N242" s="528"/>
      <c r="O242" s="527"/>
      <c r="P242" s="527"/>
      <c r="Q242" s="527"/>
      <c r="R242" s="527"/>
      <c r="S242" s="527"/>
      <c r="T242" s="9"/>
      <c r="U242" s="527"/>
      <c r="V242" s="527"/>
      <c r="W242" s="528"/>
      <c r="X242" s="528"/>
      <c r="Y242" s="474"/>
      <c r="AD242" s="6"/>
      <c r="AE242" s="6"/>
    </row>
    <row r="243" spans="1:31" s="5" customFormat="1" ht="93.75" thickBot="1" x14ac:dyDescent="0.3">
      <c r="A243" s="11" t="s">
        <v>1324</v>
      </c>
      <c r="B243" s="11" t="s">
        <v>0</v>
      </c>
      <c r="C243" s="11" t="s">
        <v>1</v>
      </c>
      <c r="D243" s="11" t="s">
        <v>2</v>
      </c>
      <c r="E243" s="11" t="s">
        <v>3</v>
      </c>
      <c r="F243" s="11" t="s">
        <v>4</v>
      </c>
      <c r="G243" s="11" t="s">
        <v>5</v>
      </c>
      <c r="H243" s="11" t="s">
        <v>1351</v>
      </c>
      <c r="I243" s="12" t="s">
        <v>6</v>
      </c>
      <c r="J243" s="12" t="s">
        <v>7</v>
      </c>
      <c r="K243" s="12" t="s">
        <v>8</v>
      </c>
      <c r="L243" s="11" t="s">
        <v>9</v>
      </c>
      <c r="M243" s="12" t="s">
        <v>10</v>
      </c>
      <c r="N243" s="11" t="s">
        <v>11</v>
      </c>
      <c r="O243" s="12" t="s">
        <v>12</v>
      </c>
      <c r="P243" s="12" t="s">
        <v>13</v>
      </c>
      <c r="Q243" s="12" t="s">
        <v>14</v>
      </c>
      <c r="R243" s="12" t="s">
        <v>15</v>
      </c>
      <c r="S243" s="12" t="s">
        <v>16</v>
      </c>
      <c r="U243" s="12" t="s">
        <v>17</v>
      </c>
      <c r="V243" s="12" t="s">
        <v>18</v>
      </c>
      <c r="W243" s="11" t="s">
        <v>19</v>
      </c>
      <c r="X243" s="11" t="s">
        <v>20</v>
      </c>
      <c r="Y243" s="474"/>
      <c r="AD243" s="6"/>
      <c r="AE243" s="6"/>
    </row>
    <row r="244" spans="1:31" s="167" customFormat="1" x14ac:dyDescent="0.25">
      <c r="A244" s="59">
        <v>80</v>
      </c>
      <c r="B244" s="218" t="s">
        <v>230</v>
      </c>
      <c r="C244" s="276" t="s">
        <v>1326</v>
      </c>
      <c r="D244" s="277" t="s">
        <v>28</v>
      </c>
      <c r="E244" s="422">
        <v>45536</v>
      </c>
      <c r="F244" s="223" t="s">
        <v>231</v>
      </c>
      <c r="G244" s="223" t="s">
        <v>232</v>
      </c>
      <c r="H244" s="223">
        <f>+I244/30.4</f>
        <v>1017.7631578947369</v>
      </c>
      <c r="I244" s="224">
        <f>+U244*2</f>
        <v>30940</v>
      </c>
      <c r="J244" s="224">
        <f t="shared" ref="J244" si="200">+I244/30.4*40</f>
        <v>40710.526315789473</v>
      </c>
      <c r="K244" s="224">
        <f t="shared" ref="K244" si="201">+I244/30.4*20*0.25</f>
        <v>5088.8157894736842</v>
      </c>
      <c r="L244" s="501">
        <v>0</v>
      </c>
      <c r="M244" s="224">
        <v>6434.1</v>
      </c>
      <c r="N244" s="517">
        <v>186.64</v>
      </c>
      <c r="O244" s="224">
        <f>+V244*2</f>
        <v>4940</v>
      </c>
      <c r="P244" s="225">
        <f t="shared" ref="P244" si="202">+M244+N244+O244</f>
        <v>11560.740000000002</v>
      </c>
      <c r="Q244" s="225">
        <f t="shared" ref="Q244" si="203">+J244-M244</f>
        <v>34276.426315789475</v>
      </c>
      <c r="R244" s="225">
        <f t="shared" ref="R244" si="204">+K244-N244</f>
        <v>4902.1757894736838</v>
      </c>
      <c r="S244" s="225">
        <f t="shared" ref="S244" si="205">+I244-O244</f>
        <v>26000</v>
      </c>
      <c r="T244" s="93"/>
      <c r="U244" s="225">
        <v>15470</v>
      </c>
      <c r="V244" s="225">
        <f>+U244-X244</f>
        <v>2470</v>
      </c>
      <c r="W244" s="227">
        <v>0</v>
      </c>
      <c r="X244" s="278">
        <v>13000</v>
      </c>
      <c r="Y244" s="478"/>
      <c r="Z244" s="194"/>
      <c r="AA244" s="194"/>
      <c r="AB244" s="194"/>
      <c r="AC244" s="194"/>
      <c r="AD244" s="194"/>
      <c r="AE244" s="194"/>
    </row>
    <row r="245" spans="1:31" s="167" customFormat="1" x14ac:dyDescent="0.25">
      <c r="A245" s="59">
        <v>81</v>
      </c>
      <c r="B245" s="182" t="s">
        <v>256</v>
      </c>
      <c r="C245" s="191" t="s">
        <v>233</v>
      </c>
      <c r="D245" s="279" t="s">
        <v>28</v>
      </c>
      <c r="E245" s="419">
        <v>45536</v>
      </c>
      <c r="F245" s="183" t="s">
        <v>257</v>
      </c>
      <c r="G245" s="183" t="s">
        <v>258</v>
      </c>
      <c r="H245" s="223">
        <f t="shared" ref="H245:H268" si="206">+I245/30.4</f>
        <v>515.8552631578948</v>
      </c>
      <c r="I245" s="224">
        <f t="shared" ref="I245:I268" si="207">+U245*2</f>
        <v>15682</v>
      </c>
      <c r="J245" s="224">
        <f t="shared" ref="J245:J268" si="208">+I245/30.4*40</f>
        <v>20634.210526315794</v>
      </c>
      <c r="K245" s="224">
        <f t="shared" ref="K245:K268" si="209">+I245/30.4*20*0.25</f>
        <v>2579.2763157894742</v>
      </c>
      <c r="L245" s="501">
        <v>0</v>
      </c>
      <c r="M245" s="224">
        <v>2014.47</v>
      </c>
      <c r="N245" s="517">
        <v>26.03</v>
      </c>
      <c r="O245" s="224">
        <f t="shared" ref="O245:O268" si="210">+V245*2</f>
        <v>1682</v>
      </c>
      <c r="P245" s="225">
        <f t="shared" ref="P245:P268" si="211">+M245+N245+O245</f>
        <v>3722.5</v>
      </c>
      <c r="Q245" s="225">
        <f t="shared" ref="Q245:Q268" si="212">+J245-M245</f>
        <v>18619.740526315793</v>
      </c>
      <c r="R245" s="225">
        <f t="shared" ref="R245:R268" si="213">+K245-N245</f>
        <v>2553.246315789474</v>
      </c>
      <c r="S245" s="225">
        <f t="shared" ref="S245:S268" si="214">+I245-O245</f>
        <v>14000</v>
      </c>
      <c r="T245" s="93"/>
      <c r="U245" s="216">
        <v>7841</v>
      </c>
      <c r="V245" s="225">
        <f t="shared" ref="V245:V268" si="215">+U245-X245</f>
        <v>841</v>
      </c>
      <c r="W245" s="217">
        <v>0</v>
      </c>
      <c r="X245" s="280">
        <v>7000</v>
      </c>
      <c r="Y245" s="478"/>
      <c r="Z245" s="194"/>
      <c r="AA245" s="194"/>
      <c r="AB245" s="194"/>
      <c r="AC245" s="194"/>
      <c r="AD245" s="194"/>
      <c r="AE245" s="194"/>
    </row>
    <row r="246" spans="1:31" s="167" customFormat="1" x14ac:dyDescent="0.25">
      <c r="A246" s="59">
        <v>82</v>
      </c>
      <c r="B246" s="182" t="s">
        <v>263</v>
      </c>
      <c r="C246" s="191" t="s">
        <v>233</v>
      </c>
      <c r="D246" s="279" t="s">
        <v>28</v>
      </c>
      <c r="E246" s="419">
        <v>45536</v>
      </c>
      <c r="F246" s="183" t="s">
        <v>264</v>
      </c>
      <c r="G246" s="183" t="s">
        <v>265</v>
      </c>
      <c r="H246" s="223">
        <f t="shared" si="206"/>
        <v>515.8552631578948</v>
      </c>
      <c r="I246" s="224">
        <f t="shared" si="207"/>
        <v>15682</v>
      </c>
      <c r="J246" s="224">
        <f t="shared" si="208"/>
        <v>20634.210526315794</v>
      </c>
      <c r="K246" s="224">
        <f t="shared" si="209"/>
        <v>2579.2763157894742</v>
      </c>
      <c r="L246" s="501">
        <v>0</v>
      </c>
      <c r="M246" s="224">
        <v>2014.47</v>
      </c>
      <c r="N246" s="517">
        <v>26.03</v>
      </c>
      <c r="O246" s="224">
        <f t="shared" si="210"/>
        <v>1682</v>
      </c>
      <c r="P246" s="225">
        <f t="shared" si="211"/>
        <v>3722.5</v>
      </c>
      <c r="Q246" s="225">
        <f t="shared" si="212"/>
        <v>18619.740526315793</v>
      </c>
      <c r="R246" s="225">
        <f t="shared" si="213"/>
        <v>2553.246315789474</v>
      </c>
      <c r="S246" s="225">
        <f t="shared" si="214"/>
        <v>14000</v>
      </c>
      <c r="T246" s="93"/>
      <c r="U246" s="216">
        <v>7841</v>
      </c>
      <c r="V246" s="225">
        <f t="shared" si="215"/>
        <v>841</v>
      </c>
      <c r="W246" s="217">
        <v>0</v>
      </c>
      <c r="X246" s="280">
        <v>7000</v>
      </c>
      <c r="Y246" s="478"/>
      <c r="Z246" s="194"/>
      <c r="AA246" s="194"/>
      <c r="AB246" s="194"/>
      <c r="AC246" s="194"/>
      <c r="AD246" s="194"/>
      <c r="AE246" s="194"/>
    </row>
    <row r="247" spans="1:31" s="167" customFormat="1" x14ac:dyDescent="0.25">
      <c r="A247" s="59">
        <v>83</v>
      </c>
      <c r="B247" s="182" t="s">
        <v>281</v>
      </c>
      <c r="C247" s="191" t="s">
        <v>233</v>
      </c>
      <c r="D247" s="279" t="s">
        <v>28</v>
      </c>
      <c r="E247" s="419">
        <v>45536</v>
      </c>
      <c r="F247" s="183" t="s">
        <v>282</v>
      </c>
      <c r="G247" s="183" t="s">
        <v>283</v>
      </c>
      <c r="H247" s="223">
        <f t="shared" si="206"/>
        <v>641.31578947368428</v>
      </c>
      <c r="I247" s="224">
        <f t="shared" si="207"/>
        <v>19496</v>
      </c>
      <c r="J247" s="224">
        <f t="shared" si="208"/>
        <v>25652.63157894737</v>
      </c>
      <c r="K247" s="224">
        <f t="shared" si="209"/>
        <v>3206.5789473684213</v>
      </c>
      <c r="L247" s="501">
        <v>0</v>
      </c>
      <c r="M247" s="224">
        <v>3086.4</v>
      </c>
      <c r="N247" s="517">
        <v>66.180000000000007</v>
      </c>
      <c r="O247" s="224">
        <f t="shared" si="210"/>
        <v>2496</v>
      </c>
      <c r="P247" s="225">
        <f t="shared" si="211"/>
        <v>5648.58</v>
      </c>
      <c r="Q247" s="225">
        <f t="shared" si="212"/>
        <v>22566.231578947369</v>
      </c>
      <c r="R247" s="225">
        <f t="shared" si="213"/>
        <v>3140.3989473684214</v>
      </c>
      <c r="S247" s="225">
        <f t="shared" si="214"/>
        <v>17000</v>
      </c>
      <c r="T247" s="93"/>
      <c r="U247" s="216">
        <v>9748</v>
      </c>
      <c r="V247" s="225">
        <f t="shared" si="215"/>
        <v>1248</v>
      </c>
      <c r="W247" s="217">
        <v>0</v>
      </c>
      <c r="X247" s="280">
        <v>8500</v>
      </c>
      <c r="Y247" s="478"/>
      <c r="Z247" s="194"/>
      <c r="AA247" s="194"/>
      <c r="AB247" s="194"/>
      <c r="AC247" s="194"/>
      <c r="AD247" s="194"/>
      <c r="AE247" s="194"/>
    </row>
    <row r="248" spans="1:31" s="167" customFormat="1" x14ac:dyDescent="0.25">
      <c r="A248" s="59">
        <v>84</v>
      </c>
      <c r="B248" s="182" t="s">
        <v>1475</v>
      </c>
      <c r="C248" s="191" t="s">
        <v>233</v>
      </c>
      <c r="D248" s="279" t="s">
        <v>28</v>
      </c>
      <c r="E248" s="419">
        <v>45536</v>
      </c>
      <c r="F248" s="183" t="s">
        <v>284</v>
      </c>
      <c r="G248" s="183" t="s">
        <v>285</v>
      </c>
      <c r="H248" s="223">
        <f t="shared" si="206"/>
        <v>599.47368421052636</v>
      </c>
      <c r="I248" s="224">
        <f t="shared" si="207"/>
        <v>18224</v>
      </c>
      <c r="J248" s="224">
        <f t="shared" si="208"/>
        <v>23978.947368421053</v>
      </c>
      <c r="K248" s="224">
        <f t="shared" si="209"/>
        <v>2997.3684210526317</v>
      </c>
      <c r="L248" s="501">
        <v>0</v>
      </c>
      <c r="M248" s="224">
        <v>2728.91</v>
      </c>
      <c r="N248" s="517">
        <v>52.79</v>
      </c>
      <c r="O248" s="224">
        <f t="shared" si="210"/>
        <v>2224</v>
      </c>
      <c r="P248" s="225">
        <f t="shared" si="211"/>
        <v>5005.7</v>
      </c>
      <c r="Q248" s="225">
        <f t="shared" si="212"/>
        <v>21250.037368421054</v>
      </c>
      <c r="R248" s="225">
        <f t="shared" si="213"/>
        <v>2944.5784210526317</v>
      </c>
      <c r="S248" s="225">
        <f t="shared" si="214"/>
        <v>16000</v>
      </c>
      <c r="T248" s="93"/>
      <c r="U248" s="216">
        <v>9112</v>
      </c>
      <c r="V248" s="225">
        <f t="shared" si="215"/>
        <v>1112</v>
      </c>
      <c r="W248" s="217">
        <v>0</v>
      </c>
      <c r="X248" s="280">
        <v>8000</v>
      </c>
      <c r="Y248" s="478"/>
      <c r="Z248" s="194"/>
      <c r="AA248" s="194"/>
      <c r="AB248" s="194"/>
      <c r="AC248" s="194"/>
      <c r="AD248" s="194"/>
      <c r="AE248" s="194"/>
    </row>
    <row r="249" spans="1:31" s="167" customFormat="1" x14ac:dyDescent="0.25">
      <c r="A249" s="59">
        <v>85</v>
      </c>
      <c r="B249" s="182" t="s">
        <v>259</v>
      </c>
      <c r="C249" s="191" t="s">
        <v>260</v>
      </c>
      <c r="D249" s="279" t="s">
        <v>28</v>
      </c>
      <c r="E249" s="419">
        <v>45536</v>
      </c>
      <c r="F249" s="183" t="s">
        <v>261</v>
      </c>
      <c r="G249" s="183" t="s">
        <v>262</v>
      </c>
      <c r="H249" s="223">
        <f t="shared" si="206"/>
        <v>599.47368421052636</v>
      </c>
      <c r="I249" s="224">
        <f t="shared" si="207"/>
        <v>18224</v>
      </c>
      <c r="J249" s="224">
        <f t="shared" si="208"/>
        <v>23978.947368421053</v>
      </c>
      <c r="K249" s="224">
        <f t="shared" si="209"/>
        <v>2997.3684210526317</v>
      </c>
      <c r="L249" s="501">
        <v>0</v>
      </c>
      <c r="M249" s="224">
        <v>2728.91</v>
      </c>
      <c r="N249" s="517">
        <v>52.79</v>
      </c>
      <c r="O249" s="224">
        <f t="shared" si="210"/>
        <v>2224</v>
      </c>
      <c r="P249" s="225">
        <f t="shared" si="211"/>
        <v>5005.7</v>
      </c>
      <c r="Q249" s="225">
        <f t="shared" si="212"/>
        <v>21250.037368421054</v>
      </c>
      <c r="R249" s="225">
        <f t="shared" si="213"/>
        <v>2944.5784210526317</v>
      </c>
      <c r="S249" s="225">
        <f t="shared" si="214"/>
        <v>16000</v>
      </c>
      <c r="T249" s="93"/>
      <c r="U249" s="216">
        <v>9112</v>
      </c>
      <c r="V249" s="225">
        <f t="shared" si="215"/>
        <v>1112</v>
      </c>
      <c r="W249" s="217">
        <v>0</v>
      </c>
      <c r="X249" s="280">
        <v>8000</v>
      </c>
      <c r="Y249" s="478"/>
      <c r="Z249" s="194"/>
      <c r="AA249" s="194"/>
      <c r="AB249" s="194"/>
      <c r="AC249" s="194"/>
      <c r="AD249" s="194"/>
      <c r="AE249" s="194"/>
    </row>
    <row r="250" spans="1:31" s="167" customFormat="1" ht="66.75" customHeight="1" x14ac:dyDescent="0.25">
      <c r="A250" s="59">
        <v>86</v>
      </c>
      <c r="B250" s="182" t="s">
        <v>286</v>
      </c>
      <c r="C250" s="191" t="s">
        <v>287</v>
      </c>
      <c r="D250" s="279" t="s">
        <v>28</v>
      </c>
      <c r="E250" s="419">
        <v>45536</v>
      </c>
      <c r="F250" s="183" t="s">
        <v>288</v>
      </c>
      <c r="G250" s="183" t="s">
        <v>289</v>
      </c>
      <c r="H250" s="223">
        <f t="shared" si="206"/>
        <v>599.47368421052636</v>
      </c>
      <c r="I250" s="224">
        <f t="shared" si="207"/>
        <v>18224</v>
      </c>
      <c r="J250" s="224">
        <f t="shared" si="208"/>
        <v>23978.947368421053</v>
      </c>
      <c r="K250" s="224">
        <f t="shared" si="209"/>
        <v>2997.3684210526317</v>
      </c>
      <c r="L250" s="501">
        <v>0</v>
      </c>
      <c r="M250" s="224">
        <v>2728.91</v>
      </c>
      <c r="N250" s="517">
        <v>52.79</v>
      </c>
      <c r="O250" s="224">
        <f t="shared" si="210"/>
        <v>2224</v>
      </c>
      <c r="P250" s="225">
        <f t="shared" si="211"/>
        <v>5005.7</v>
      </c>
      <c r="Q250" s="225">
        <f t="shared" si="212"/>
        <v>21250.037368421054</v>
      </c>
      <c r="R250" s="225">
        <f t="shared" si="213"/>
        <v>2944.5784210526317</v>
      </c>
      <c r="S250" s="225">
        <f t="shared" si="214"/>
        <v>16000</v>
      </c>
      <c r="T250" s="93"/>
      <c r="U250" s="216">
        <v>9112</v>
      </c>
      <c r="V250" s="225">
        <f t="shared" si="215"/>
        <v>1112</v>
      </c>
      <c r="W250" s="217">
        <v>0</v>
      </c>
      <c r="X250" s="280">
        <v>8000</v>
      </c>
      <c r="Y250" s="478"/>
      <c r="Z250" s="194"/>
      <c r="AA250" s="194"/>
      <c r="AB250" s="194"/>
      <c r="AC250" s="194"/>
      <c r="AD250" s="194"/>
      <c r="AE250" s="194"/>
    </row>
    <row r="251" spans="1:31" s="167" customFormat="1" ht="55.5" customHeight="1" x14ac:dyDescent="0.25">
      <c r="A251" s="59">
        <v>87</v>
      </c>
      <c r="B251" s="182" t="s">
        <v>244</v>
      </c>
      <c r="C251" s="281" t="s">
        <v>245</v>
      </c>
      <c r="D251" s="279" t="s">
        <v>28</v>
      </c>
      <c r="E251" s="419">
        <v>45536</v>
      </c>
      <c r="F251" s="183" t="s">
        <v>246</v>
      </c>
      <c r="G251" s="183" t="s">
        <v>247</v>
      </c>
      <c r="H251" s="223">
        <f t="shared" si="206"/>
        <v>599.47368421052636</v>
      </c>
      <c r="I251" s="224">
        <f t="shared" si="207"/>
        <v>18224</v>
      </c>
      <c r="J251" s="224">
        <f t="shared" si="208"/>
        <v>23978.947368421053</v>
      </c>
      <c r="K251" s="224">
        <f t="shared" si="209"/>
        <v>2997.3684210526317</v>
      </c>
      <c r="L251" s="501">
        <v>0</v>
      </c>
      <c r="M251" s="224">
        <v>2728.91</v>
      </c>
      <c r="N251" s="517">
        <v>52.79</v>
      </c>
      <c r="O251" s="224">
        <f t="shared" si="210"/>
        <v>2224</v>
      </c>
      <c r="P251" s="225">
        <f t="shared" si="211"/>
        <v>5005.7</v>
      </c>
      <c r="Q251" s="225">
        <f t="shared" si="212"/>
        <v>21250.037368421054</v>
      </c>
      <c r="R251" s="225">
        <f t="shared" si="213"/>
        <v>2944.5784210526317</v>
      </c>
      <c r="S251" s="225">
        <f t="shared" si="214"/>
        <v>16000</v>
      </c>
      <c r="T251" s="93"/>
      <c r="U251" s="216">
        <v>9112</v>
      </c>
      <c r="V251" s="225">
        <f t="shared" si="215"/>
        <v>1112</v>
      </c>
      <c r="W251" s="217">
        <v>0</v>
      </c>
      <c r="X251" s="282">
        <v>8000</v>
      </c>
      <c r="Y251" s="478"/>
      <c r="Z251" s="194"/>
      <c r="AA251" s="194"/>
      <c r="AB251" s="194"/>
      <c r="AC251" s="194"/>
      <c r="AD251" s="194"/>
      <c r="AE251" s="194"/>
    </row>
    <row r="252" spans="1:31" s="167" customFormat="1" x14ac:dyDescent="0.25">
      <c r="A252" s="59">
        <v>88</v>
      </c>
      <c r="B252" s="182" t="s">
        <v>234</v>
      </c>
      <c r="C252" s="281" t="s">
        <v>233</v>
      </c>
      <c r="D252" s="279" t="s">
        <v>28</v>
      </c>
      <c r="E252" s="419">
        <v>45536</v>
      </c>
      <c r="F252" s="183" t="s">
        <v>235</v>
      </c>
      <c r="G252" s="183" t="s">
        <v>236</v>
      </c>
      <c r="H252" s="223">
        <f t="shared" si="206"/>
        <v>475.46052631578948</v>
      </c>
      <c r="I252" s="224">
        <f t="shared" si="207"/>
        <v>14454</v>
      </c>
      <c r="J252" s="224">
        <f t="shared" si="208"/>
        <v>19018.42105263158</v>
      </c>
      <c r="K252" s="224">
        <f t="shared" si="209"/>
        <v>2377.3026315789475</v>
      </c>
      <c r="L252" s="501">
        <v>0</v>
      </c>
      <c r="M252" s="224">
        <v>1669.34</v>
      </c>
      <c r="N252" s="517">
        <v>13.97</v>
      </c>
      <c r="O252" s="224">
        <f t="shared" si="210"/>
        <v>1454</v>
      </c>
      <c r="P252" s="225">
        <f t="shared" si="211"/>
        <v>3137.31</v>
      </c>
      <c r="Q252" s="225">
        <f t="shared" si="212"/>
        <v>17349.08105263158</v>
      </c>
      <c r="R252" s="225">
        <f t="shared" si="213"/>
        <v>2363.3326315789477</v>
      </c>
      <c r="S252" s="225">
        <f t="shared" si="214"/>
        <v>13000</v>
      </c>
      <c r="T252" s="93"/>
      <c r="U252" s="216">
        <v>7227</v>
      </c>
      <c r="V252" s="225">
        <f t="shared" si="215"/>
        <v>727</v>
      </c>
      <c r="W252" s="217">
        <v>0</v>
      </c>
      <c r="X252" s="280">
        <v>6500</v>
      </c>
      <c r="Y252" s="478"/>
      <c r="Z252" s="194"/>
      <c r="AA252" s="194"/>
      <c r="AB252" s="194"/>
      <c r="AC252" s="194"/>
      <c r="AD252" s="194"/>
      <c r="AE252" s="194"/>
    </row>
    <row r="253" spans="1:31" s="167" customFormat="1" x14ac:dyDescent="0.25">
      <c r="A253" s="59">
        <v>89</v>
      </c>
      <c r="B253" s="182" t="s">
        <v>237</v>
      </c>
      <c r="C253" s="191" t="s">
        <v>233</v>
      </c>
      <c r="D253" s="279" t="s">
        <v>28</v>
      </c>
      <c r="E253" s="419">
        <v>45536</v>
      </c>
      <c r="F253" s="183" t="s">
        <v>1477</v>
      </c>
      <c r="G253" s="183" t="s">
        <v>238</v>
      </c>
      <c r="H253" s="223">
        <f t="shared" si="206"/>
        <v>475.46052631578948</v>
      </c>
      <c r="I253" s="224">
        <f t="shared" si="207"/>
        <v>14454</v>
      </c>
      <c r="J253" s="224">
        <f t="shared" si="208"/>
        <v>19018.42105263158</v>
      </c>
      <c r="K253" s="224">
        <f t="shared" si="209"/>
        <v>2377.3026315789475</v>
      </c>
      <c r="L253" s="501">
        <v>0</v>
      </c>
      <c r="M253" s="224">
        <v>1669.34</v>
      </c>
      <c r="N253" s="517">
        <v>13.97</v>
      </c>
      <c r="O253" s="224">
        <f t="shared" si="210"/>
        <v>1454</v>
      </c>
      <c r="P253" s="225">
        <f t="shared" si="211"/>
        <v>3137.31</v>
      </c>
      <c r="Q253" s="225">
        <f t="shared" si="212"/>
        <v>17349.08105263158</v>
      </c>
      <c r="R253" s="225">
        <f t="shared" si="213"/>
        <v>2363.3326315789477</v>
      </c>
      <c r="S253" s="225">
        <f t="shared" si="214"/>
        <v>13000</v>
      </c>
      <c r="T253" s="93"/>
      <c r="U253" s="216">
        <v>7227</v>
      </c>
      <c r="V253" s="225">
        <f t="shared" si="215"/>
        <v>727</v>
      </c>
      <c r="W253" s="217">
        <v>0</v>
      </c>
      <c r="X253" s="280">
        <v>6500</v>
      </c>
      <c r="Y253" s="478"/>
      <c r="Z253" s="194"/>
      <c r="AA253" s="194"/>
      <c r="AB253" s="194"/>
      <c r="AC253" s="194"/>
      <c r="AD253" s="194"/>
      <c r="AE253" s="194"/>
    </row>
    <row r="254" spans="1:31" s="167" customFormat="1" x14ac:dyDescent="0.25">
      <c r="A254" s="59">
        <v>90</v>
      </c>
      <c r="B254" s="182" t="s">
        <v>239</v>
      </c>
      <c r="C254" s="281" t="s">
        <v>233</v>
      </c>
      <c r="D254" s="279" t="s">
        <v>28</v>
      </c>
      <c r="E254" s="419">
        <v>45536</v>
      </c>
      <c r="F254" s="183" t="s">
        <v>240</v>
      </c>
      <c r="G254" s="183" t="s">
        <v>1478</v>
      </c>
      <c r="H254" s="223">
        <f t="shared" si="206"/>
        <v>475.46052631578948</v>
      </c>
      <c r="I254" s="224">
        <f t="shared" si="207"/>
        <v>14454</v>
      </c>
      <c r="J254" s="224">
        <f t="shared" si="208"/>
        <v>19018.42105263158</v>
      </c>
      <c r="K254" s="224">
        <f t="shared" si="209"/>
        <v>2377.3026315789475</v>
      </c>
      <c r="L254" s="501">
        <v>0</v>
      </c>
      <c r="M254" s="224">
        <v>1669.34</v>
      </c>
      <c r="N254" s="517">
        <v>13.97</v>
      </c>
      <c r="O254" s="224">
        <f t="shared" si="210"/>
        <v>1454</v>
      </c>
      <c r="P254" s="225">
        <f t="shared" si="211"/>
        <v>3137.31</v>
      </c>
      <c r="Q254" s="225">
        <f t="shared" si="212"/>
        <v>17349.08105263158</v>
      </c>
      <c r="R254" s="225">
        <f t="shared" si="213"/>
        <v>2363.3326315789477</v>
      </c>
      <c r="S254" s="225">
        <f t="shared" si="214"/>
        <v>13000</v>
      </c>
      <c r="T254" s="93"/>
      <c r="U254" s="216">
        <v>7227</v>
      </c>
      <c r="V254" s="225">
        <f t="shared" si="215"/>
        <v>727</v>
      </c>
      <c r="W254" s="217">
        <v>0</v>
      </c>
      <c r="X254" s="280">
        <v>6500</v>
      </c>
      <c r="Y254" s="478"/>
      <c r="Z254" s="194"/>
      <c r="AA254" s="283"/>
      <c r="AB254" s="283"/>
      <c r="AC254" s="194"/>
      <c r="AD254" s="283"/>
      <c r="AE254" s="283"/>
    </row>
    <row r="255" spans="1:31" s="167" customFormat="1" x14ac:dyDescent="0.25">
      <c r="A255" s="59">
        <v>91</v>
      </c>
      <c r="B255" s="186" t="s">
        <v>241</v>
      </c>
      <c r="C255" s="187" t="s">
        <v>233</v>
      </c>
      <c r="D255" s="279" t="s">
        <v>28</v>
      </c>
      <c r="E255" s="419">
        <v>45536</v>
      </c>
      <c r="F255" s="187" t="s">
        <v>242</v>
      </c>
      <c r="G255" s="187" t="s">
        <v>243</v>
      </c>
      <c r="H255" s="223">
        <f t="shared" si="206"/>
        <v>475.46052631578948</v>
      </c>
      <c r="I255" s="224">
        <f t="shared" si="207"/>
        <v>14454</v>
      </c>
      <c r="J255" s="224">
        <f t="shared" si="208"/>
        <v>19018.42105263158</v>
      </c>
      <c r="K255" s="224">
        <f t="shared" si="209"/>
        <v>2377.3026315789475</v>
      </c>
      <c r="L255" s="501">
        <v>0</v>
      </c>
      <c r="M255" s="224">
        <v>1669.34</v>
      </c>
      <c r="N255" s="517">
        <v>13.97</v>
      </c>
      <c r="O255" s="224">
        <f t="shared" si="210"/>
        <v>1454</v>
      </c>
      <c r="P255" s="225">
        <f t="shared" si="211"/>
        <v>3137.31</v>
      </c>
      <c r="Q255" s="225">
        <f t="shared" si="212"/>
        <v>17349.08105263158</v>
      </c>
      <c r="R255" s="225">
        <f t="shared" si="213"/>
        <v>2363.3326315789477</v>
      </c>
      <c r="S255" s="225">
        <f t="shared" si="214"/>
        <v>13000</v>
      </c>
      <c r="T255" s="188"/>
      <c r="U255" s="216">
        <v>7227</v>
      </c>
      <c r="V255" s="225">
        <f t="shared" si="215"/>
        <v>727</v>
      </c>
      <c r="W255" s="217">
        <v>0</v>
      </c>
      <c r="X255" s="280">
        <v>6500</v>
      </c>
      <c r="Y255" s="478"/>
      <c r="Z255" s="194"/>
      <c r="AA255" s="194"/>
      <c r="AB255" s="194"/>
      <c r="AC255" s="194"/>
      <c r="AD255" s="194"/>
      <c r="AE255" s="194"/>
    </row>
    <row r="256" spans="1:31" s="167" customFormat="1" x14ac:dyDescent="0.25">
      <c r="A256" s="59">
        <v>92</v>
      </c>
      <c r="B256" s="182" t="s">
        <v>248</v>
      </c>
      <c r="C256" s="191" t="s">
        <v>233</v>
      </c>
      <c r="D256" s="279" t="s">
        <v>28</v>
      </c>
      <c r="E256" s="419">
        <v>45536</v>
      </c>
      <c r="F256" s="183" t="s">
        <v>249</v>
      </c>
      <c r="G256" s="183" t="s">
        <v>250</v>
      </c>
      <c r="H256" s="223">
        <f t="shared" si="206"/>
        <v>475.46052631578948</v>
      </c>
      <c r="I256" s="224">
        <f t="shared" si="207"/>
        <v>14454</v>
      </c>
      <c r="J256" s="224">
        <f t="shared" si="208"/>
        <v>19018.42105263158</v>
      </c>
      <c r="K256" s="224">
        <f t="shared" si="209"/>
        <v>2377.3026315789475</v>
      </c>
      <c r="L256" s="501">
        <v>0</v>
      </c>
      <c r="M256" s="224">
        <v>1669.34</v>
      </c>
      <c r="N256" s="517">
        <v>13.97</v>
      </c>
      <c r="O256" s="224">
        <f t="shared" si="210"/>
        <v>1454</v>
      </c>
      <c r="P256" s="225">
        <f t="shared" si="211"/>
        <v>3137.31</v>
      </c>
      <c r="Q256" s="225">
        <f t="shared" si="212"/>
        <v>17349.08105263158</v>
      </c>
      <c r="R256" s="225">
        <f t="shared" si="213"/>
        <v>2363.3326315789477</v>
      </c>
      <c r="S256" s="225">
        <f t="shared" si="214"/>
        <v>13000</v>
      </c>
      <c r="T256" s="93"/>
      <c r="U256" s="216">
        <v>7227</v>
      </c>
      <c r="V256" s="225">
        <f t="shared" si="215"/>
        <v>727</v>
      </c>
      <c r="W256" s="217">
        <v>0</v>
      </c>
      <c r="X256" s="282">
        <v>6500</v>
      </c>
      <c r="Y256" s="478"/>
      <c r="Z256" s="194"/>
      <c r="AA256" s="194"/>
      <c r="AB256" s="194"/>
      <c r="AC256" s="194"/>
      <c r="AD256" s="194"/>
      <c r="AE256" s="194"/>
    </row>
    <row r="257" spans="1:31" s="167" customFormat="1" x14ac:dyDescent="0.25">
      <c r="A257" s="59">
        <v>93</v>
      </c>
      <c r="B257" s="182" t="s">
        <v>251</v>
      </c>
      <c r="C257" s="191" t="s">
        <v>233</v>
      </c>
      <c r="D257" s="279" t="s">
        <v>28</v>
      </c>
      <c r="E257" s="419">
        <v>45536</v>
      </c>
      <c r="F257" s="183" t="s">
        <v>252</v>
      </c>
      <c r="G257" s="183" t="s">
        <v>253</v>
      </c>
      <c r="H257" s="223">
        <f t="shared" si="206"/>
        <v>475.46052631578948</v>
      </c>
      <c r="I257" s="224">
        <f t="shared" si="207"/>
        <v>14454</v>
      </c>
      <c r="J257" s="224">
        <f t="shared" si="208"/>
        <v>19018.42105263158</v>
      </c>
      <c r="K257" s="224">
        <f t="shared" si="209"/>
        <v>2377.3026315789475</v>
      </c>
      <c r="L257" s="501">
        <v>0</v>
      </c>
      <c r="M257" s="224">
        <v>1669.34</v>
      </c>
      <c r="N257" s="517">
        <v>13.97</v>
      </c>
      <c r="O257" s="224">
        <f t="shared" si="210"/>
        <v>1454</v>
      </c>
      <c r="P257" s="225">
        <f t="shared" si="211"/>
        <v>3137.31</v>
      </c>
      <c r="Q257" s="225">
        <f t="shared" si="212"/>
        <v>17349.08105263158</v>
      </c>
      <c r="R257" s="225">
        <f t="shared" si="213"/>
        <v>2363.3326315789477</v>
      </c>
      <c r="S257" s="225">
        <f t="shared" si="214"/>
        <v>13000</v>
      </c>
      <c r="T257" s="93"/>
      <c r="U257" s="216">
        <v>7227</v>
      </c>
      <c r="V257" s="225">
        <f t="shared" si="215"/>
        <v>727</v>
      </c>
      <c r="W257" s="217">
        <v>0</v>
      </c>
      <c r="X257" s="280">
        <v>6500</v>
      </c>
      <c r="Y257" s="478"/>
      <c r="AA257" s="194"/>
      <c r="AD257" s="194"/>
      <c r="AE257" s="194"/>
    </row>
    <row r="258" spans="1:31" s="167" customFormat="1" x14ac:dyDescent="0.25">
      <c r="A258" s="59">
        <v>94</v>
      </c>
      <c r="B258" s="182" t="s">
        <v>1476</v>
      </c>
      <c r="C258" s="191" t="s">
        <v>233</v>
      </c>
      <c r="D258" s="279" t="s">
        <v>28</v>
      </c>
      <c r="E258" s="419">
        <v>45536</v>
      </c>
      <c r="F258" s="183" t="s">
        <v>254</v>
      </c>
      <c r="G258" s="183" t="s">
        <v>255</v>
      </c>
      <c r="H258" s="223">
        <f t="shared" si="206"/>
        <v>475.46052631578948</v>
      </c>
      <c r="I258" s="224">
        <f t="shared" si="207"/>
        <v>14454</v>
      </c>
      <c r="J258" s="224">
        <f t="shared" si="208"/>
        <v>19018.42105263158</v>
      </c>
      <c r="K258" s="224">
        <f t="shared" si="209"/>
        <v>2377.3026315789475</v>
      </c>
      <c r="L258" s="501">
        <v>0</v>
      </c>
      <c r="M258" s="224">
        <v>1669.34</v>
      </c>
      <c r="N258" s="517">
        <v>13.97</v>
      </c>
      <c r="O258" s="224">
        <f t="shared" si="210"/>
        <v>1454</v>
      </c>
      <c r="P258" s="225">
        <f t="shared" si="211"/>
        <v>3137.31</v>
      </c>
      <c r="Q258" s="225">
        <f t="shared" si="212"/>
        <v>17349.08105263158</v>
      </c>
      <c r="R258" s="225">
        <f t="shared" si="213"/>
        <v>2363.3326315789477</v>
      </c>
      <c r="S258" s="225">
        <f t="shared" si="214"/>
        <v>13000</v>
      </c>
      <c r="T258" s="93"/>
      <c r="U258" s="216">
        <v>7227</v>
      </c>
      <c r="V258" s="225">
        <f t="shared" si="215"/>
        <v>727</v>
      </c>
      <c r="W258" s="217">
        <v>0</v>
      </c>
      <c r="X258" s="280">
        <v>6500</v>
      </c>
      <c r="Y258" s="478"/>
      <c r="AB258" s="194"/>
      <c r="AD258" s="194"/>
      <c r="AE258" s="194"/>
    </row>
    <row r="259" spans="1:31" s="167" customFormat="1" x14ac:dyDescent="0.25">
      <c r="A259" s="59">
        <v>95</v>
      </c>
      <c r="B259" s="182" t="s">
        <v>266</v>
      </c>
      <c r="C259" s="191" t="s">
        <v>233</v>
      </c>
      <c r="D259" s="279" t="s">
        <v>28</v>
      </c>
      <c r="E259" s="419">
        <v>45536</v>
      </c>
      <c r="F259" s="183" t="s">
        <v>267</v>
      </c>
      <c r="G259" s="183" t="s">
        <v>268</v>
      </c>
      <c r="H259" s="223">
        <f t="shared" si="206"/>
        <v>515.8552631578948</v>
      </c>
      <c r="I259" s="224">
        <f t="shared" si="207"/>
        <v>15682</v>
      </c>
      <c r="J259" s="224">
        <f t="shared" si="208"/>
        <v>20634.210526315794</v>
      </c>
      <c r="K259" s="224">
        <f t="shared" si="209"/>
        <v>2579.2763157894742</v>
      </c>
      <c r="L259" s="501">
        <v>0</v>
      </c>
      <c r="M259" s="224">
        <v>2014.47</v>
      </c>
      <c r="N259" s="517">
        <v>26.03</v>
      </c>
      <c r="O259" s="224">
        <f t="shared" si="210"/>
        <v>1682</v>
      </c>
      <c r="P259" s="225">
        <f t="shared" si="211"/>
        <v>3722.5</v>
      </c>
      <c r="Q259" s="225">
        <f t="shared" si="212"/>
        <v>18619.740526315793</v>
      </c>
      <c r="R259" s="225">
        <f t="shared" si="213"/>
        <v>2553.246315789474</v>
      </c>
      <c r="S259" s="225">
        <f t="shared" si="214"/>
        <v>14000</v>
      </c>
      <c r="T259" s="93"/>
      <c r="U259" s="216">
        <v>7841</v>
      </c>
      <c r="V259" s="225">
        <f t="shared" si="215"/>
        <v>841</v>
      </c>
      <c r="W259" s="217">
        <v>0</v>
      </c>
      <c r="X259" s="280">
        <v>7000</v>
      </c>
      <c r="Y259" s="478"/>
      <c r="AD259" s="194"/>
      <c r="AE259" s="194"/>
    </row>
    <row r="260" spans="1:31" s="167" customFormat="1" x14ac:dyDescent="0.25">
      <c r="A260" s="59">
        <v>96</v>
      </c>
      <c r="B260" s="186" t="s">
        <v>269</v>
      </c>
      <c r="C260" s="281" t="s">
        <v>233</v>
      </c>
      <c r="D260" s="279" t="s">
        <v>28</v>
      </c>
      <c r="E260" s="419">
        <v>45536</v>
      </c>
      <c r="F260" s="187" t="s">
        <v>270</v>
      </c>
      <c r="G260" s="187" t="s">
        <v>271</v>
      </c>
      <c r="H260" s="223">
        <f t="shared" si="206"/>
        <v>475.46052631578948</v>
      </c>
      <c r="I260" s="224">
        <f t="shared" si="207"/>
        <v>14454</v>
      </c>
      <c r="J260" s="224">
        <f t="shared" si="208"/>
        <v>19018.42105263158</v>
      </c>
      <c r="K260" s="224">
        <f t="shared" si="209"/>
        <v>2377.3026315789475</v>
      </c>
      <c r="L260" s="501">
        <v>0</v>
      </c>
      <c r="M260" s="224">
        <v>1669.34</v>
      </c>
      <c r="N260" s="517">
        <v>13.97</v>
      </c>
      <c r="O260" s="224">
        <f t="shared" si="210"/>
        <v>1454</v>
      </c>
      <c r="P260" s="225">
        <f t="shared" si="211"/>
        <v>3137.31</v>
      </c>
      <c r="Q260" s="225">
        <f t="shared" si="212"/>
        <v>17349.08105263158</v>
      </c>
      <c r="R260" s="225">
        <f t="shared" si="213"/>
        <v>2363.3326315789477</v>
      </c>
      <c r="S260" s="225">
        <f t="shared" si="214"/>
        <v>13000</v>
      </c>
      <c r="T260" s="188"/>
      <c r="U260" s="216">
        <v>7227</v>
      </c>
      <c r="V260" s="225">
        <f t="shared" si="215"/>
        <v>727</v>
      </c>
      <c r="W260" s="217">
        <v>0</v>
      </c>
      <c r="X260" s="280">
        <v>6500</v>
      </c>
      <c r="Y260" s="478"/>
      <c r="AD260" s="194"/>
      <c r="AE260" s="194"/>
    </row>
    <row r="261" spans="1:31" s="167" customFormat="1" x14ac:dyDescent="0.25">
      <c r="A261" s="59">
        <v>97</v>
      </c>
      <c r="B261" s="182" t="s">
        <v>272</v>
      </c>
      <c r="C261" s="191" t="s">
        <v>233</v>
      </c>
      <c r="D261" s="279" t="s">
        <v>28</v>
      </c>
      <c r="E261" s="419">
        <v>45536</v>
      </c>
      <c r="F261" s="183" t="s">
        <v>273</v>
      </c>
      <c r="G261" s="183" t="s">
        <v>274</v>
      </c>
      <c r="H261" s="223">
        <f t="shared" si="206"/>
        <v>475.46052631578948</v>
      </c>
      <c r="I261" s="224">
        <f t="shared" si="207"/>
        <v>14454</v>
      </c>
      <c r="J261" s="224">
        <f t="shared" si="208"/>
        <v>19018.42105263158</v>
      </c>
      <c r="K261" s="224">
        <f t="shared" si="209"/>
        <v>2377.3026315789475</v>
      </c>
      <c r="L261" s="501">
        <v>0</v>
      </c>
      <c r="M261" s="224">
        <v>1669.34</v>
      </c>
      <c r="N261" s="517">
        <v>13.97</v>
      </c>
      <c r="O261" s="224">
        <f t="shared" si="210"/>
        <v>1454</v>
      </c>
      <c r="P261" s="225">
        <f t="shared" si="211"/>
        <v>3137.31</v>
      </c>
      <c r="Q261" s="225">
        <f t="shared" si="212"/>
        <v>17349.08105263158</v>
      </c>
      <c r="R261" s="225">
        <f t="shared" si="213"/>
        <v>2363.3326315789477</v>
      </c>
      <c r="S261" s="225">
        <f t="shared" si="214"/>
        <v>13000</v>
      </c>
      <c r="T261" s="93"/>
      <c r="U261" s="216">
        <v>7227</v>
      </c>
      <c r="V261" s="225">
        <f t="shared" si="215"/>
        <v>727</v>
      </c>
      <c r="W261" s="217">
        <v>0</v>
      </c>
      <c r="X261" s="280">
        <v>6500</v>
      </c>
      <c r="Y261" s="478"/>
      <c r="AD261" s="194"/>
      <c r="AE261" s="194"/>
    </row>
    <row r="262" spans="1:31" s="167" customFormat="1" x14ac:dyDescent="0.25">
      <c r="A262" s="59">
        <v>98</v>
      </c>
      <c r="B262" s="182" t="s">
        <v>275</v>
      </c>
      <c r="C262" s="191" t="s">
        <v>233</v>
      </c>
      <c r="D262" s="279" t="s">
        <v>28</v>
      </c>
      <c r="E262" s="419">
        <v>45536</v>
      </c>
      <c r="F262" s="183" t="s">
        <v>276</v>
      </c>
      <c r="G262" s="183" t="s">
        <v>277</v>
      </c>
      <c r="H262" s="223">
        <f t="shared" si="206"/>
        <v>475.46052631578948</v>
      </c>
      <c r="I262" s="224">
        <f t="shared" si="207"/>
        <v>14454</v>
      </c>
      <c r="J262" s="224">
        <f t="shared" si="208"/>
        <v>19018.42105263158</v>
      </c>
      <c r="K262" s="224">
        <f t="shared" si="209"/>
        <v>2377.3026315789475</v>
      </c>
      <c r="L262" s="501">
        <v>0</v>
      </c>
      <c r="M262" s="224">
        <v>1669.34</v>
      </c>
      <c r="N262" s="517">
        <v>13.97</v>
      </c>
      <c r="O262" s="224">
        <f t="shared" si="210"/>
        <v>1454</v>
      </c>
      <c r="P262" s="225">
        <f t="shared" si="211"/>
        <v>3137.31</v>
      </c>
      <c r="Q262" s="225">
        <f t="shared" si="212"/>
        <v>17349.08105263158</v>
      </c>
      <c r="R262" s="225">
        <f t="shared" si="213"/>
        <v>2363.3326315789477</v>
      </c>
      <c r="S262" s="225">
        <f t="shared" si="214"/>
        <v>13000</v>
      </c>
      <c r="T262" s="93"/>
      <c r="U262" s="216">
        <v>7227</v>
      </c>
      <c r="V262" s="225">
        <f t="shared" si="215"/>
        <v>727</v>
      </c>
      <c r="W262" s="217">
        <v>0</v>
      </c>
      <c r="X262" s="280">
        <v>6500</v>
      </c>
      <c r="Y262" s="478"/>
      <c r="AD262" s="194"/>
      <c r="AE262" s="194"/>
    </row>
    <row r="263" spans="1:31" s="167" customFormat="1" x14ac:dyDescent="0.25">
      <c r="A263" s="59">
        <v>99</v>
      </c>
      <c r="B263" s="182" t="s">
        <v>278</v>
      </c>
      <c r="C263" s="281" t="s">
        <v>233</v>
      </c>
      <c r="D263" s="279" t="s">
        <v>28</v>
      </c>
      <c r="E263" s="419">
        <v>45536</v>
      </c>
      <c r="F263" s="183" t="s">
        <v>279</v>
      </c>
      <c r="G263" s="183" t="s">
        <v>280</v>
      </c>
      <c r="H263" s="223">
        <f t="shared" si="206"/>
        <v>475.46052631578948</v>
      </c>
      <c r="I263" s="224">
        <f t="shared" si="207"/>
        <v>14454</v>
      </c>
      <c r="J263" s="224">
        <f t="shared" si="208"/>
        <v>19018.42105263158</v>
      </c>
      <c r="K263" s="224">
        <f t="shared" si="209"/>
        <v>2377.3026315789475</v>
      </c>
      <c r="L263" s="501">
        <v>0</v>
      </c>
      <c r="M263" s="224">
        <v>1669.34</v>
      </c>
      <c r="N263" s="517">
        <v>13.97</v>
      </c>
      <c r="O263" s="224">
        <f t="shared" si="210"/>
        <v>1454</v>
      </c>
      <c r="P263" s="225">
        <f t="shared" si="211"/>
        <v>3137.31</v>
      </c>
      <c r="Q263" s="225">
        <f t="shared" si="212"/>
        <v>17349.08105263158</v>
      </c>
      <c r="R263" s="225">
        <f t="shared" si="213"/>
        <v>2363.3326315789477</v>
      </c>
      <c r="S263" s="225">
        <f t="shared" si="214"/>
        <v>13000</v>
      </c>
      <c r="T263" s="93"/>
      <c r="U263" s="216">
        <v>7227</v>
      </c>
      <c r="V263" s="225">
        <f t="shared" si="215"/>
        <v>727</v>
      </c>
      <c r="W263" s="217">
        <v>0</v>
      </c>
      <c r="X263" s="280">
        <v>6500</v>
      </c>
      <c r="Y263" s="478"/>
      <c r="AD263" s="194"/>
      <c r="AE263" s="194"/>
    </row>
    <row r="264" spans="1:31" s="167" customFormat="1" x14ac:dyDescent="0.25">
      <c r="A264" s="59">
        <v>100</v>
      </c>
      <c r="B264" s="182" t="s">
        <v>290</v>
      </c>
      <c r="C264" s="191" t="s">
        <v>233</v>
      </c>
      <c r="D264" s="279" t="s">
        <v>28</v>
      </c>
      <c r="E264" s="419">
        <v>45536</v>
      </c>
      <c r="F264" s="183" t="s">
        <v>1479</v>
      </c>
      <c r="G264" s="183" t="s">
        <v>291</v>
      </c>
      <c r="H264" s="223">
        <f t="shared" si="206"/>
        <v>475.46052631578948</v>
      </c>
      <c r="I264" s="224">
        <f t="shared" si="207"/>
        <v>14454</v>
      </c>
      <c r="J264" s="224">
        <f t="shared" si="208"/>
        <v>19018.42105263158</v>
      </c>
      <c r="K264" s="224">
        <f t="shared" si="209"/>
        <v>2377.3026315789475</v>
      </c>
      <c r="L264" s="501">
        <v>0</v>
      </c>
      <c r="M264" s="224">
        <v>1669.34</v>
      </c>
      <c r="N264" s="517">
        <v>13.97</v>
      </c>
      <c r="O264" s="224">
        <f t="shared" si="210"/>
        <v>1454</v>
      </c>
      <c r="P264" s="225">
        <f t="shared" si="211"/>
        <v>3137.31</v>
      </c>
      <c r="Q264" s="225">
        <f t="shared" si="212"/>
        <v>17349.08105263158</v>
      </c>
      <c r="R264" s="225">
        <f t="shared" si="213"/>
        <v>2363.3326315789477</v>
      </c>
      <c r="S264" s="225">
        <f t="shared" si="214"/>
        <v>13000</v>
      </c>
      <c r="T264" s="93"/>
      <c r="U264" s="216">
        <v>7227</v>
      </c>
      <c r="V264" s="225">
        <f t="shared" si="215"/>
        <v>727</v>
      </c>
      <c r="W264" s="217">
        <v>0</v>
      </c>
      <c r="X264" s="280">
        <v>6500</v>
      </c>
      <c r="Y264" s="478"/>
      <c r="AD264" s="194"/>
      <c r="AE264" s="194"/>
    </row>
    <row r="265" spans="1:31" s="167" customFormat="1" x14ac:dyDescent="0.25">
      <c r="A265" s="59">
        <v>101</v>
      </c>
      <c r="B265" s="219" t="s">
        <v>292</v>
      </c>
      <c r="C265" s="284" t="s">
        <v>233</v>
      </c>
      <c r="D265" s="285" t="s">
        <v>28</v>
      </c>
      <c r="E265" s="420">
        <v>45536</v>
      </c>
      <c r="F265" s="231" t="s">
        <v>293</v>
      </c>
      <c r="G265" s="231" t="s">
        <v>294</v>
      </c>
      <c r="H265" s="223">
        <f t="shared" si="206"/>
        <v>475.46052631578948</v>
      </c>
      <c r="I265" s="224">
        <f t="shared" si="207"/>
        <v>14454</v>
      </c>
      <c r="J265" s="224">
        <f t="shared" si="208"/>
        <v>19018.42105263158</v>
      </c>
      <c r="K265" s="224">
        <f t="shared" si="209"/>
        <v>2377.3026315789475</v>
      </c>
      <c r="L265" s="501">
        <v>0</v>
      </c>
      <c r="M265" s="224">
        <v>1669.34</v>
      </c>
      <c r="N265" s="517">
        <v>13.97</v>
      </c>
      <c r="O265" s="224">
        <f t="shared" si="210"/>
        <v>1454</v>
      </c>
      <c r="P265" s="225">
        <f t="shared" si="211"/>
        <v>3137.31</v>
      </c>
      <c r="Q265" s="225">
        <f t="shared" si="212"/>
        <v>17349.08105263158</v>
      </c>
      <c r="R265" s="225">
        <f t="shared" si="213"/>
        <v>2363.3326315789477</v>
      </c>
      <c r="S265" s="225">
        <f t="shared" si="214"/>
        <v>13000</v>
      </c>
      <c r="T265" s="93"/>
      <c r="U265" s="286">
        <v>7227</v>
      </c>
      <c r="V265" s="225">
        <f t="shared" si="215"/>
        <v>727</v>
      </c>
      <c r="W265" s="217">
        <v>0</v>
      </c>
      <c r="X265" s="287">
        <v>6500</v>
      </c>
      <c r="Y265" s="478"/>
      <c r="AD265" s="194"/>
      <c r="AE265" s="194"/>
    </row>
    <row r="266" spans="1:31" s="167" customFormat="1" x14ac:dyDescent="0.25">
      <c r="A266" s="59">
        <v>102</v>
      </c>
      <c r="B266" s="288" t="s">
        <v>1498</v>
      </c>
      <c r="C266" s="289" t="s">
        <v>233</v>
      </c>
      <c r="D266" s="290" t="s">
        <v>28</v>
      </c>
      <c r="E266" s="425">
        <v>45612</v>
      </c>
      <c r="F266" s="231" t="s">
        <v>1500</v>
      </c>
      <c r="G266" s="231" t="s">
        <v>1499</v>
      </c>
      <c r="H266" s="223">
        <f t="shared" si="206"/>
        <v>475.46052631578948</v>
      </c>
      <c r="I266" s="224">
        <f t="shared" si="207"/>
        <v>14454</v>
      </c>
      <c r="J266" s="224">
        <f t="shared" si="208"/>
        <v>19018.42105263158</v>
      </c>
      <c r="K266" s="224">
        <f t="shared" si="209"/>
        <v>2377.3026315789475</v>
      </c>
      <c r="L266" s="501">
        <v>0</v>
      </c>
      <c r="M266" s="224">
        <v>1669.34</v>
      </c>
      <c r="N266" s="517">
        <v>13.97</v>
      </c>
      <c r="O266" s="224">
        <f t="shared" si="210"/>
        <v>1454</v>
      </c>
      <c r="P266" s="225">
        <f t="shared" si="211"/>
        <v>3137.31</v>
      </c>
      <c r="Q266" s="225">
        <f t="shared" si="212"/>
        <v>17349.08105263158</v>
      </c>
      <c r="R266" s="225">
        <f t="shared" si="213"/>
        <v>2363.3326315789477</v>
      </c>
      <c r="S266" s="225">
        <f t="shared" si="214"/>
        <v>13000</v>
      </c>
      <c r="T266" s="93"/>
      <c r="U266" s="286">
        <v>7227</v>
      </c>
      <c r="V266" s="225">
        <f t="shared" si="215"/>
        <v>727</v>
      </c>
      <c r="W266" s="217">
        <v>0</v>
      </c>
      <c r="X266" s="287">
        <v>6500</v>
      </c>
      <c r="Y266" s="478"/>
      <c r="AD266" s="194"/>
      <c r="AE266" s="194"/>
    </row>
    <row r="267" spans="1:31" s="167" customFormat="1" x14ac:dyDescent="0.25">
      <c r="A267" s="59">
        <v>103</v>
      </c>
      <c r="B267" s="389" t="s">
        <v>295</v>
      </c>
      <c r="C267" s="390" t="s">
        <v>233</v>
      </c>
      <c r="D267" s="391" t="s">
        <v>28</v>
      </c>
      <c r="E267" s="425">
        <v>45536</v>
      </c>
      <c r="F267" s="392" t="s">
        <v>296</v>
      </c>
      <c r="G267" s="392" t="s">
        <v>297</v>
      </c>
      <c r="H267" s="223">
        <f t="shared" si="206"/>
        <v>641.31578947368428</v>
      </c>
      <c r="I267" s="224">
        <f t="shared" si="207"/>
        <v>19496</v>
      </c>
      <c r="J267" s="224">
        <f t="shared" si="208"/>
        <v>25652.63157894737</v>
      </c>
      <c r="K267" s="224">
        <f t="shared" si="209"/>
        <v>3206.5789473684213</v>
      </c>
      <c r="L267" s="501">
        <v>0</v>
      </c>
      <c r="M267" s="224">
        <v>3086.4</v>
      </c>
      <c r="N267" s="517">
        <v>66.180000000000007</v>
      </c>
      <c r="O267" s="224">
        <f t="shared" si="210"/>
        <v>2496</v>
      </c>
      <c r="P267" s="225">
        <f t="shared" si="211"/>
        <v>5648.58</v>
      </c>
      <c r="Q267" s="225">
        <f t="shared" si="212"/>
        <v>22566.231578947369</v>
      </c>
      <c r="R267" s="225">
        <f t="shared" si="213"/>
        <v>3140.3989473684214</v>
      </c>
      <c r="S267" s="225">
        <f t="shared" si="214"/>
        <v>17000</v>
      </c>
      <c r="T267" s="394"/>
      <c r="U267" s="393">
        <v>9748</v>
      </c>
      <c r="V267" s="225">
        <f t="shared" si="215"/>
        <v>1248</v>
      </c>
      <c r="W267" s="377">
        <v>0</v>
      </c>
      <c r="X267" s="395">
        <v>8500</v>
      </c>
      <c r="Y267" s="478"/>
      <c r="AD267" s="194"/>
      <c r="AE267" s="194"/>
    </row>
    <row r="268" spans="1:31" s="167" customFormat="1" x14ac:dyDescent="0.25">
      <c r="A268" s="59">
        <v>104</v>
      </c>
      <c r="B268" s="396" t="s">
        <v>2070</v>
      </c>
      <c r="C268" s="169" t="s">
        <v>233</v>
      </c>
      <c r="D268" s="290" t="s">
        <v>28</v>
      </c>
      <c r="E268" s="413">
        <v>45763</v>
      </c>
      <c r="F268" s="396" t="s">
        <v>1773</v>
      </c>
      <c r="G268" s="396" t="s">
        <v>1772</v>
      </c>
      <c r="H268" s="223">
        <f t="shared" si="206"/>
        <v>475.46052631578948</v>
      </c>
      <c r="I268" s="224">
        <f t="shared" si="207"/>
        <v>14454</v>
      </c>
      <c r="J268" s="224">
        <f t="shared" si="208"/>
        <v>19018.42105263158</v>
      </c>
      <c r="K268" s="224">
        <f t="shared" si="209"/>
        <v>2377.3026315789475</v>
      </c>
      <c r="L268" s="501">
        <v>0</v>
      </c>
      <c r="M268" s="224">
        <v>1669.34</v>
      </c>
      <c r="N268" s="517">
        <v>13.97</v>
      </c>
      <c r="O268" s="224">
        <f t="shared" si="210"/>
        <v>1454</v>
      </c>
      <c r="P268" s="225">
        <f t="shared" si="211"/>
        <v>3137.31</v>
      </c>
      <c r="Q268" s="225">
        <f t="shared" si="212"/>
        <v>17349.08105263158</v>
      </c>
      <c r="R268" s="225">
        <f t="shared" si="213"/>
        <v>2363.3326315789477</v>
      </c>
      <c r="S268" s="225">
        <f t="shared" si="214"/>
        <v>13000</v>
      </c>
      <c r="T268" s="398"/>
      <c r="U268" s="397">
        <v>7227</v>
      </c>
      <c r="V268" s="225">
        <f t="shared" si="215"/>
        <v>727</v>
      </c>
      <c r="W268" s="532">
        <v>0</v>
      </c>
      <c r="X268" s="399">
        <v>6500</v>
      </c>
      <c r="Y268" s="478"/>
      <c r="AD268" s="194"/>
      <c r="AE268" s="194"/>
    </row>
    <row r="269" spans="1:31" s="5" customFormat="1" ht="47.25" thickBot="1" x14ac:dyDescent="0.3">
      <c r="A269" s="4"/>
      <c r="B269" s="44"/>
      <c r="C269" s="291"/>
      <c r="D269" s="13"/>
      <c r="E269" s="426"/>
      <c r="F269" s="44"/>
      <c r="G269" s="44"/>
      <c r="H269" s="44"/>
      <c r="I269" s="6"/>
      <c r="J269" s="6"/>
      <c r="K269" s="6"/>
      <c r="M269" s="6"/>
      <c r="N269" s="519"/>
      <c r="O269" s="6"/>
      <c r="P269" s="6"/>
      <c r="Q269" s="6"/>
      <c r="R269" s="6"/>
      <c r="S269" s="6"/>
      <c r="U269" s="6"/>
      <c r="V269" s="6"/>
      <c r="X269" s="292"/>
      <c r="Y269" s="474"/>
      <c r="AD269" s="6"/>
      <c r="AE269" s="6"/>
    </row>
    <row r="270" spans="1:31" s="5" customFormat="1" ht="49.5" customHeight="1" thickBot="1" x14ac:dyDescent="0.3">
      <c r="A270" s="4"/>
      <c r="B270" s="45"/>
      <c r="C270" s="46"/>
      <c r="D270" s="13"/>
      <c r="E270" s="193"/>
      <c r="F270" s="47"/>
      <c r="G270" s="48" t="s">
        <v>59</v>
      </c>
      <c r="H270" s="48"/>
      <c r="I270" s="293">
        <f>SUM(I244:I268)</f>
        <v>406684</v>
      </c>
      <c r="J270" s="293">
        <f t="shared" ref="J270:R270" si="216">SUM(J244:J268)</f>
        <v>535110.52631578944</v>
      </c>
      <c r="K270" s="293">
        <f t="shared" si="216"/>
        <v>66888.81578947368</v>
      </c>
      <c r="L270" s="293">
        <f t="shared" si="216"/>
        <v>0</v>
      </c>
      <c r="M270" s="293">
        <f t="shared" si="216"/>
        <v>54606.049999999967</v>
      </c>
      <c r="N270" s="293">
        <f t="shared" si="216"/>
        <v>817.80000000000041</v>
      </c>
      <c r="O270" s="293">
        <f>SUM(O244:O268)</f>
        <v>45684</v>
      </c>
      <c r="P270" s="293">
        <f t="shared" si="216"/>
        <v>101107.84999999996</v>
      </c>
      <c r="Q270" s="293">
        <f t="shared" si="216"/>
        <v>480504.4763157898</v>
      </c>
      <c r="R270" s="293">
        <f t="shared" si="216"/>
        <v>66071.015789473677</v>
      </c>
      <c r="S270" s="293">
        <f>SUM(S244:S268)</f>
        <v>361000</v>
      </c>
      <c r="T270" s="50"/>
      <c r="U270" s="49">
        <f>SUM(U244:U268)</f>
        <v>203342</v>
      </c>
      <c r="V270" s="49">
        <f t="shared" ref="V270:X270" si="217">SUM(V244:V268)</f>
        <v>22842</v>
      </c>
      <c r="W270" s="49">
        <f t="shared" si="217"/>
        <v>0</v>
      </c>
      <c r="X270" s="49">
        <f t="shared" si="217"/>
        <v>180500</v>
      </c>
      <c r="Y270" s="474" t="s">
        <v>2069</v>
      </c>
      <c r="AD270" s="6"/>
      <c r="AE270" s="6"/>
    </row>
    <row r="271" spans="1:31" s="5" customFormat="1" ht="47.25" thickBot="1" x14ac:dyDescent="0.3">
      <c r="A271" s="4"/>
      <c r="B271" s="45"/>
      <c r="C271" s="46"/>
      <c r="D271" s="13"/>
      <c r="E271" s="193"/>
      <c r="F271" s="47"/>
      <c r="G271" s="47"/>
      <c r="H271" s="47"/>
      <c r="I271" s="50"/>
      <c r="J271" s="50"/>
      <c r="K271" s="50"/>
      <c r="L271" s="52"/>
      <c r="M271" s="50"/>
      <c r="N271" s="52"/>
      <c r="O271" s="50"/>
      <c r="P271" s="50"/>
      <c r="Q271" s="50"/>
      <c r="R271" s="50"/>
      <c r="S271" s="50"/>
      <c r="T271" s="52"/>
      <c r="U271" s="50"/>
      <c r="V271" s="50"/>
      <c r="W271" s="52"/>
      <c r="X271" s="53"/>
      <c r="Y271" s="474"/>
      <c r="AD271" s="6"/>
      <c r="AE271" s="6"/>
    </row>
    <row r="272" spans="1:31" s="5" customFormat="1" ht="47.25" thickBot="1" x14ac:dyDescent="0.3">
      <c r="A272" s="4"/>
      <c r="B272" s="45"/>
      <c r="C272" s="46"/>
      <c r="D272" s="13"/>
      <c r="E272" s="546" t="s">
        <v>1727</v>
      </c>
      <c r="F272" s="546"/>
      <c r="G272" s="546"/>
      <c r="H272" s="55"/>
      <c r="I272" s="49">
        <f>I270*12</f>
        <v>4880208</v>
      </c>
      <c r="J272" s="49">
        <f>J270</f>
        <v>535110.52631578944</v>
      </c>
      <c r="K272" s="49">
        <f t="shared" ref="K272:L272" si="218">K270</f>
        <v>66888.81578947368</v>
      </c>
      <c r="L272" s="49">
        <f t="shared" si="218"/>
        <v>0</v>
      </c>
      <c r="M272" s="49">
        <f>M270</f>
        <v>54606.049999999967</v>
      </c>
      <c r="N272" s="49">
        <f t="shared" ref="N272" si="219">N270</f>
        <v>817.80000000000041</v>
      </c>
      <c r="O272" s="49">
        <f>O270*12</f>
        <v>548208</v>
      </c>
      <c r="P272" s="49"/>
      <c r="Q272" s="49">
        <f>Q270</f>
        <v>480504.4763157898</v>
      </c>
      <c r="R272" s="49">
        <f>R270</f>
        <v>66071.015789473677</v>
      </c>
      <c r="S272" s="49">
        <f>S270*12</f>
        <v>4332000</v>
      </c>
      <c r="T272" s="52"/>
      <c r="U272" s="49">
        <f>U270*24</f>
        <v>4880208</v>
      </c>
      <c r="V272" s="49">
        <f t="shared" ref="V272:X272" si="220">V270*24</f>
        <v>548208</v>
      </c>
      <c r="W272" s="49">
        <f t="shared" si="220"/>
        <v>0</v>
      </c>
      <c r="X272" s="49">
        <f t="shared" si="220"/>
        <v>4332000</v>
      </c>
      <c r="Y272" s="474"/>
      <c r="AD272" s="6"/>
      <c r="AE272" s="6"/>
    </row>
    <row r="273" spans="1:31" s="5" customFormat="1" x14ac:dyDescent="0.25">
      <c r="A273" s="4"/>
      <c r="B273" s="45"/>
      <c r="C273" s="46"/>
      <c r="D273" s="13"/>
      <c r="E273" s="310"/>
      <c r="F273" s="294"/>
      <c r="G273" s="294"/>
      <c r="H273" s="29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2"/>
      <c r="U273" s="50"/>
      <c r="V273" s="50"/>
      <c r="W273" s="50"/>
      <c r="X273" s="50"/>
      <c r="Y273" s="474"/>
      <c r="AD273" s="6"/>
      <c r="AE273" s="6"/>
    </row>
    <row r="274" spans="1:31" s="5" customFormat="1" x14ac:dyDescent="0.25">
      <c r="A274" s="4"/>
      <c r="B274" s="45"/>
      <c r="C274" s="46"/>
      <c r="D274" s="13"/>
      <c r="E274" s="310"/>
      <c r="F274" s="294"/>
      <c r="G274" s="294"/>
      <c r="H274" s="29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2"/>
      <c r="U274" s="50"/>
      <c r="V274" s="50"/>
      <c r="W274" s="50"/>
      <c r="X274" s="50"/>
      <c r="Y274" s="474"/>
      <c r="AD274" s="6"/>
      <c r="AE274" s="6"/>
    </row>
    <row r="275" spans="1:31" s="5" customFormat="1" x14ac:dyDescent="0.25">
      <c r="A275" s="4"/>
      <c r="B275" s="45"/>
      <c r="C275" s="46"/>
      <c r="D275" s="13"/>
      <c r="E275" s="310"/>
      <c r="F275" s="294"/>
      <c r="G275" s="294"/>
      <c r="H275" s="29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2"/>
      <c r="U275" s="50"/>
      <c r="V275" s="50"/>
      <c r="W275" s="50"/>
      <c r="X275" s="50"/>
      <c r="Y275" s="474"/>
      <c r="AD275" s="6"/>
      <c r="AE275" s="6"/>
    </row>
    <row r="276" spans="1:31" s="5" customFormat="1" ht="93.75" customHeight="1" x14ac:dyDescent="0.25">
      <c r="A276" s="4"/>
      <c r="B276" s="140"/>
      <c r="C276" s="198"/>
      <c r="D276" s="13"/>
      <c r="E276" s="310"/>
      <c r="F276" s="294"/>
      <c r="G276" s="294"/>
      <c r="H276" s="29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2"/>
      <c r="U276" s="50"/>
      <c r="V276" s="50"/>
      <c r="W276" s="50"/>
      <c r="X276" s="50"/>
      <c r="Y276" s="474"/>
      <c r="AD276" s="6"/>
      <c r="AE276" s="6"/>
    </row>
    <row r="277" spans="1:31" s="5" customFormat="1" x14ac:dyDescent="0.25">
      <c r="A277" s="4"/>
      <c r="B277" s="140"/>
      <c r="C277" s="198"/>
      <c r="D277" s="13"/>
      <c r="E277" s="310"/>
      <c r="F277" s="294"/>
      <c r="G277" s="294"/>
      <c r="H277" s="29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2"/>
      <c r="U277" s="50"/>
      <c r="V277" s="50"/>
      <c r="W277" s="50"/>
      <c r="X277" s="50"/>
      <c r="Y277" s="474"/>
      <c r="AD277" s="6"/>
      <c r="AE277" s="6"/>
    </row>
    <row r="278" spans="1:31" s="5" customFormat="1" ht="47.25" thickBot="1" x14ac:dyDescent="0.3">
      <c r="A278" s="4"/>
      <c r="B278" s="45"/>
      <c r="C278" s="295"/>
      <c r="D278" s="13"/>
      <c r="E278" s="13"/>
      <c r="F278" s="44"/>
      <c r="G278" s="44"/>
      <c r="H278" s="44"/>
      <c r="I278" s="6"/>
      <c r="J278" s="6"/>
      <c r="K278" s="6"/>
      <c r="M278" s="6"/>
      <c r="O278" s="6"/>
      <c r="P278" s="6"/>
      <c r="Q278" s="6"/>
      <c r="R278" s="6"/>
      <c r="S278" s="6"/>
      <c r="U278" s="6"/>
      <c r="V278" s="6"/>
      <c r="X278" s="143"/>
      <c r="Y278" s="474"/>
      <c r="AD278" s="6"/>
      <c r="AE278" s="6"/>
    </row>
    <row r="279" spans="1:31" s="5" customFormat="1" ht="57" customHeight="1" thickBot="1" x14ac:dyDescent="0.3">
      <c r="A279" s="540" t="s">
        <v>1306</v>
      </c>
      <c r="B279" s="541"/>
      <c r="C279" s="526"/>
      <c r="D279" s="526"/>
      <c r="E279" s="526"/>
      <c r="F279" s="526"/>
      <c r="G279" s="526"/>
      <c r="H279" s="526"/>
      <c r="I279" s="526"/>
      <c r="J279" s="526"/>
      <c r="K279" s="526"/>
      <c r="L279" s="526"/>
      <c r="M279" s="526"/>
      <c r="N279" s="526"/>
      <c r="O279" s="526"/>
      <c r="P279" s="526"/>
      <c r="Q279" s="526"/>
      <c r="R279" s="526"/>
      <c r="S279" s="526"/>
      <c r="T279" s="8"/>
      <c r="U279" s="525"/>
      <c r="V279" s="525"/>
      <c r="W279" s="529"/>
      <c r="X279" s="529"/>
      <c r="Y279" s="474"/>
      <c r="AD279" s="6"/>
      <c r="AE279" s="6"/>
    </row>
    <row r="280" spans="1:31" s="5" customFormat="1" ht="71.25" customHeight="1" thickBot="1" x14ac:dyDescent="0.3">
      <c r="A280" s="542" t="s">
        <v>1486</v>
      </c>
      <c r="B280" s="542"/>
      <c r="C280" s="526"/>
      <c r="D280" s="526"/>
      <c r="E280" s="526"/>
      <c r="F280" s="526"/>
      <c r="G280" s="526"/>
      <c r="H280" s="526"/>
      <c r="I280" s="526"/>
      <c r="J280" s="526"/>
      <c r="K280" s="526"/>
      <c r="L280" s="526"/>
      <c r="M280" s="526"/>
      <c r="N280" s="526"/>
      <c r="O280" s="526"/>
      <c r="P280" s="526"/>
      <c r="Q280" s="526"/>
      <c r="R280" s="526"/>
      <c r="S280" s="526"/>
      <c r="T280" s="8"/>
      <c r="U280" s="525"/>
      <c r="V280" s="525"/>
      <c r="W280" s="529"/>
      <c r="X280" s="529"/>
      <c r="Y280" s="474"/>
      <c r="AD280" s="6"/>
      <c r="AE280" s="6"/>
    </row>
    <row r="281" spans="1:31" s="5" customFormat="1" ht="123" customHeight="1" thickBot="1" x14ac:dyDescent="0.3">
      <c r="A281" s="544" t="s">
        <v>1728</v>
      </c>
      <c r="B281" s="544"/>
      <c r="C281" s="526"/>
      <c r="D281" s="526"/>
      <c r="E281" s="526"/>
      <c r="F281" s="526"/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526"/>
      <c r="R281" s="526"/>
      <c r="S281" s="526"/>
      <c r="T281" s="8"/>
      <c r="U281" s="525"/>
      <c r="V281" s="525"/>
      <c r="W281" s="529"/>
      <c r="X281" s="529"/>
      <c r="Y281" s="474"/>
      <c r="AD281" s="6"/>
      <c r="AE281" s="6"/>
    </row>
    <row r="282" spans="1:31" s="5" customFormat="1" ht="142.5" customHeight="1" thickBot="1" x14ac:dyDescent="0.3">
      <c r="A282" s="543" t="s">
        <v>1701</v>
      </c>
      <c r="B282" s="543"/>
      <c r="C282" s="528"/>
      <c r="D282" s="530"/>
      <c r="E282" s="530"/>
      <c r="F282" s="528"/>
      <c r="G282" s="528"/>
      <c r="H282" s="528"/>
      <c r="I282" s="527"/>
      <c r="J282" s="527"/>
      <c r="K282" s="527"/>
      <c r="L282" s="528"/>
      <c r="M282" s="527"/>
      <c r="N282" s="528"/>
      <c r="O282" s="527"/>
      <c r="P282" s="527"/>
      <c r="Q282" s="527"/>
      <c r="R282" s="527"/>
      <c r="S282" s="527"/>
      <c r="T282" s="9"/>
      <c r="U282" s="527"/>
      <c r="V282" s="527"/>
      <c r="W282" s="528"/>
      <c r="X282" s="528"/>
      <c r="Y282" s="474"/>
      <c r="AD282" s="6"/>
      <c r="AE282" s="6"/>
    </row>
    <row r="283" spans="1:31" s="5" customFormat="1" ht="93.75" thickBot="1" x14ac:dyDescent="0.3">
      <c r="A283" s="11" t="s">
        <v>1324</v>
      </c>
      <c r="B283" s="296" t="s">
        <v>0</v>
      </c>
      <c r="C283" s="11" t="s">
        <v>1</v>
      </c>
      <c r="D283" s="11" t="s">
        <v>2</v>
      </c>
      <c r="E283" s="11" t="s">
        <v>3</v>
      </c>
      <c r="F283" s="11" t="s">
        <v>4</v>
      </c>
      <c r="G283" s="11" t="s">
        <v>5</v>
      </c>
      <c r="H283" s="11" t="s">
        <v>1351</v>
      </c>
      <c r="I283" s="12" t="s">
        <v>6</v>
      </c>
      <c r="J283" s="12" t="s">
        <v>7</v>
      </c>
      <c r="K283" s="12" t="s">
        <v>8</v>
      </c>
      <c r="L283" s="11" t="s">
        <v>9</v>
      </c>
      <c r="M283" s="12" t="s">
        <v>10</v>
      </c>
      <c r="N283" s="11" t="s">
        <v>11</v>
      </c>
      <c r="O283" s="12" t="s">
        <v>12</v>
      </c>
      <c r="P283" s="12" t="s">
        <v>13</v>
      </c>
      <c r="Q283" s="12" t="s">
        <v>14</v>
      </c>
      <c r="R283" s="12" t="s">
        <v>15</v>
      </c>
      <c r="S283" s="12" t="s">
        <v>16</v>
      </c>
      <c r="U283" s="12" t="s">
        <v>17</v>
      </c>
      <c r="V283" s="12" t="s">
        <v>18</v>
      </c>
      <c r="W283" s="11" t="s">
        <v>19</v>
      </c>
      <c r="X283" s="11" t="s">
        <v>20</v>
      </c>
      <c r="Y283" s="474"/>
      <c r="AD283" s="6"/>
      <c r="AE283" s="6"/>
    </row>
    <row r="284" spans="1:31" s="5" customFormat="1" ht="93" x14ac:dyDescent="0.25">
      <c r="A284" s="59">
        <v>105</v>
      </c>
      <c r="B284" s="218" t="s">
        <v>298</v>
      </c>
      <c r="C284" s="271" t="s">
        <v>1327</v>
      </c>
      <c r="D284" s="222" t="s">
        <v>28</v>
      </c>
      <c r="E284" s="427">
        <v>45536</v>
      </c>
      <c r="F284" s="223" t="s">
        <v>299</v>
      </c>
      <c r="G284" s="223" t="s">
        <v>300</v>
      </c>
      <c r="H284" s="223">
        <f>+I284/30.4</f>
        <v>435.39473684210526</v>
      </c>
      <c r="I284" s="224">
        <f>+U284*2</f>
        <v>13236</v>
      </c>
      <c r="J284" s="224">
        <f t="shared" ref="J284" si="221">+I284/30.4*40</f>
        <v>17415.78947368421</v>
      </c>
      <c r="K284" s="224">
        <f t="shared" ref="K284" si="222">+I284/30.4*20*0.25</f>
        <v>2176.9736842105262</v>
      </c>
      <c r="L284" s="501">
        <v>0</v>
      </c>
      <c r="M284" s="297">
        <v>1208.45</v>
      </c>
      <c r="N284" s="520">
        <v>10.11</v>
      </c>
      <c r="O284" s="297">
        <f>+V284*2</f>
        <v>1236</v>
      </c>
      <c r="P284" s="298">
        <f t="shared" ref="P284" si="223">+M284+N284+O284</f>
        <v>2454.56</v>
      </c>
      <c r="Q284" s="298">
        <f t="shared" ref="Q284" si="224">+J284-M284</f>
        <v>16207.339473684209</v>
      </c>
      <c r="R284" s="298">
        <f t="shared" ref="R284" si="225">+K284-N284</f>
        <v>2166.8636842105261</v>
      </c>
      <c r="S284" s="225">
        <f t="shared" ref="S284" si="226">+I284-O284</f>
        <v>12000</v>
      </c>
      <c r="T284" s="76"/>
      <c r="U284" s="225">
        <v>6618</v>
      </c>
      <c r="V284" s="225">
        <f>+U284-X284</f>
        <v>618</v>
      </c>
      <c r="W284" s="227">
        <v>0</v>
      </c>
      <c r="X284" s="228">
        <v>6000</v>
      </c>
      <c r="Y284" s="474"/>
      <c r="AD284" s="6"/>
      <c r="AE284" s="6"/>
    </row>
    <row r="285" spans="1:31" s="5" customFormat="1" ht="63" customHeight="1" x14ac:dyDescent="0.25">
      <c r="A285" s="59">
        <v>106</v>
      </c>
      <c r="B285" s="182" t="s">
        <v>308</v>
      </c>
      <c r="C285" s="177" t="s">
        <v>1328</v>
      </c>
      <c r="D285" s="222" t="s">
        <v>28</v>
      </c>
      <c r="E285" s="419">
        <v>45536</v>
      </c>
      <c r="F285" s="183" t="s">
        <v>309</v>
      </c>
      <c r="G285" s="183" t="s">
        <v>1463</v>
      </c>
      <c r="H285" s="223">
        <f t="shared" ref="H285:H305" si="227">+I285/30.4</f>
        <v>515.8552631578948</v>
      </c>
      <c r="I285" s="224">
        <f t="shared" ref="I285:I305" si="228">+U285*2</f>
        <v>15682</v>
      </c>
      <c r="J285" s="224">
        <f t="shared" ref="J285:J305" si="229">+I285/30.4*40</f>
        <v>20634.210526315794</v>
      </c>
      <c r="K285" s="224">
        <f t="shared" ref="K285:K305" si="230">+I285/30.4*20*0.25</f>
        <v>2579.2763157894742</v>
      </c>
      <c r="L285" s="501">
        <v>0</v>
      </c>
      <c r="M285" s="297">
        <v>2014.47</v>
      </c>
      <c r="N285" s="520">
        <v>26.03</v>
      </c>
      <c r="O285" s="297">
        <f t="shared" ref="O285:O305" si="231">+V285*2</f>
        <v>1682</v>
      </c>
      <c r="P285" s="298">
        <f t="shared" ref="P285:P305" si="232">+M285+N285+O285</f>
        <v>3722.5</v>
      </c>
      <c r="Q285" s="298">
        <f t="shared" ref="Q285:Q305" si="233">+J285-M285</f>
        <v>18619.740526315793</v>
      </c>
      <c r="R285" s="298">
        <f t="shared" ref="R285:R305" si="234">+K285-N285</f>
        <v>2553.246315789474</v>
      </c>
      <c r="S285" s="225">
        <f t="shared" ref="S285:S305" si="235">+I285-O285</f>
        <v>14000</v>
      </c>
      <c r="T285" s="76"/>
      <c r="U285" s="216">
        <v>7841</v>
      </c>
      <c r="V285" s="225">
        <f t="shared" ref="V285:V305" si="236">+U285-X285</f>
        <v>841</v>
      </c>
      <c r="W285" s="217">
        <v>0</v>
      </c>
      <c r="X285" s="262">
        <v>7000</v>
      </c>
      <c r="Y285" s="474"/>
      <c r="AD285" s="6"/>
      <c r="AE285" s="6"/>
    </row>
    <row r="286" spans="1:31" s="5" customFormat="1" x14ac:dyDescent="0.25">
      <c r="A286" s="59">
        <v>107</v>
      </c>
      <c r="B286" s="182" t="s">
        <v>312</v>
      </c>
      <c r="C286" s="183" t="s">
        <v>1329</v>
      </c>
      <c r="D286" s="222" t="s">
        <v>28</v>
      </c>
      <c r="E286" s="419">
        <v>45536</v>
      </c>
      <c r="F286" s="183" t="s">
        <v>313</v>
      </c>
      <c r="G286" s="183" t="s">
        <v>314</v>
      </c>
      <c r="H286" s="223">
        <f t="shared" si="227"/>
        <v>357.36842105263162</v>
      </c>
      <c r="I286" s="224">
        <f t="shared" si="228"/>
        <v>10864</v>
      </c>
      <c r="J286" s="224">
        <f t="shared" si="229"/>
        <v>14294.736842105265</v>
      </c>
      <c r="K286" s="224">
        <f t="shared" si="230"/>
        <v>1786.8421052631581</v>
      </c>
      <c r="L286" s="501">
        <v>0</v>
      </c>
      <c r="M286" s="297">
        <v>836.24</v>
      </c>
      <c r="N286" s="520">
        <v>2.62</v>
      </c>
      <c r="O286" s="297">
        <f t="shared" si="231"/>
        <v>864</v>
      </c>
      <c r="P286" s="298">
        <f t="shared" si="232"/>
        <v>1702.8600000000001</v>
      </c>
      <c r="Q286" s="298">
        <f t="shared" si="233"/>
        <v>13458.496842105265</v>
      </c>
      <c r="R286" s="298">
        <f t="shared" si="234"/>
        <v>1784.2221052631583</v>
      </c>
      <c r="S286" s="225">
        <f t="shared" si="235"/>
        <v>10000</v>
      </c>
      <c r="T286" s="76"/>
      <c r="U286" s="216">
        <v>5432</v>
      </c>
      <c r="V286" s="225">
        <f t="shared" si="236"/>
        <v>432</v>
      </c>
      <c r="W286" s="217">
        <v>0</v>
      </c>
      <c r="X286" s="262">
        <v>5000</v>
      </c>
      <c r="Y286" s="474"/>
      <c r="AD286" s="6"/>
      <c r="AE286" s="6"/>
    </row>
    <row r="287" spans="1:31" s="5" customFormat="1" x14ac:dyDescent="0.25">
      <c r="A287" s="59">
        <v>108</v>
      </c>
      <c r="B287" s="182" t="s">
        <v>332</v>
      </c>
      <c r="C287" s="183" t="s">
        <v>1330</v>
      </c>
      <c r="D287" s="222" t="s">
        <v>28</v>
      </c>
      <c r="E287" s="419">
        <v>45536</v>
      </c>
      <c r="F287" s="183" t="s">
        <v>333</v>
      </c>
      <c r="G287" s="183" t="s">
        <v>334</v>
      </c>
      <c r="H287" s="223">
        <f t="shared" si="227"/>
        <v>357.36842105263162</v>
      </c>
      <c r="I287" s="224">
        <f t="shared" si="228"/>
        <v>10864</v>
      </c>
      <c r="J287" s="224">
        <f t="shared" si="229"/>
        <v>14294.736842105265</v>
      </c>
      <c r="K287" s="224">
        <f t="shared" si="230"/>
        <v>1786.8421052631581</v>
      </c>
      <c r="L287" s="501">
        <v>0</v>
      </c>
      <c r="M287" s="297">
        <v>836.24</v>
      </c>
      <c r="N287" s="520">
        <v>2.62</v>
      </c>
      <c r="O287" s="297">
        <f t="shared" si="231"/>
        <v>864</v>
      </c>
      <c r="P287" s="298">
        <f t="shared" si="232"/>
        <v>1702.8600000000001</v>
      </c>
      <c r="Q287" s="298">
        <f t="shared" si="233"/>
        <v>13458.496842105265</v>
      </c>
      <c r="R287" s="298">
        <f t="shared" si="234"/>
        <v>1784.2221052631583</v>
      </c>
      <c r="S287" s="225">
        <f t="shared" si="235"/>
        <v>10000</v>
      </c>
      <c r="T287" s="76"/>
      <c r="U287" s="216">
        <v>5432</v>
      </c>
      <c r="V287" s="225">
        <f t="shared" si="236"/>
        <v>432</v>
      </c>
      <c r="W287" s="217">
        <v>0</v>
      </c>
      <c r="X287" s="282">
        <v>5000</v>
      </c>
      <c r="Y287" s="474"/>
      <c r="AD287" s="6"/>
      <c r="AE287" s="6"/>
    </row>
    <row r="288" spans="1:31" s="5" customFormat="1" x14ac:dyDescent="0.25">
      <c r="A288" s="59">
        <v>109</v>
      </c>
      <c r="B288" s="299" t="s">
        <v>1464</v>
      </c>
      <c r="C288" s="183" t="s">
        <v>338</v>
      </c>
      <c r="D288" s="222" t="s">
        <v>28</v>
      </c>
      <c r="E288" s="419">
        <v>45536</v>
      </c>
      <c r="F288" s="183" t="s">
        <v>339</v>
      </c>
      <c r="G288" s="183" t="s">
        <v>340</v>
      </c>
      <c r="H288" s="223">
        <f t="shared" si="227"/>
        <v>357.36842105263162</v>
      </c>
      <c r="I288" s="224">
        <f t="shared" si="228"/>
        <v>10864</v>
      </c>
      <c r="J288" s="224">
        <f t="shared" si="229"/>
        <v>14294.736842105265</v>
      </c>
      <c r="K288" s="224">
        <f t="shared" si="230"/>
        <v>1786.8421052631581</v>
      </c>
      <c r="L288" s="501">
        <v>0</v>
      </c>
      <c r="M288" s="297">
        <v>836.24</v>
      </c>
      <c r="N288" s="520">
        <v>2.62</v>
      </c>
      <c r="O288" s="297">
        <f t="shared" si="231"/>
        <v>864</v>
      </c>
      <c r="P288" s="298">
        <f t="shared" si="232"/>
        <v>1702.8600000000001</v>
      </c>
      <c r="Q288" s="298">
        <f t="shared" si="233"/>
        <v>13458.496842105265</v>
      </c>
      <c r="R288" s="298">
        <f t="shared" si="234"/>
        <v>1784.2221052631583</v>
      </c>
      <c r="S288" s="225">
        <f t="shared" si="235"/>
        <v>10000</v>
      </c>
      <c r="T288" s="76"/>
      <c r="U288" s="216">
        <v>5432</v>
      </c>
      <c r="V288" s="225">
        <f t="shared" si="236"/>
        <v>432</v>
      </c>
      <c r="W288" s="217">
        <v>0</v>
      </c>
      <c r="X288" s="262">
        <v>5000</v>
      </c>
      <c r="Y288" s="474"/>
      <c r="AD288" s="6"/>
      <c r="AE288" s="6"/>
    </row>
    <row r="289" spans="1:31" s="5" customFormat="1" x14ac:dyDescent="0.25">
      <c r="A289" s="59">
        <v>110</v>
      </c>
      <c r="B289" s="182" t="s">
        <v>315</v>
      </c>
      <c r="C289" s="183" t="s">
        <v>316</v>
      </c>
      <c r="D289" s="222" t="s">
        <v>28</v>
      </c>
      <c r="E289" s="419">
        <v>45536</v>
      </c>
      <c r="F289" s="183" t="s">
        <v>317</v>
      </c>
      <c r="G289" s="183" t="s">
        <v>318</v>
      </c>
      <c r="H289" s="223">
        <f t="shared" si="227"/>
        <v>357.36842105263162</v>
      </c>
      <c r="I289" s="224">
        <f t="shared" si="228"/>
        <v>10864</v>
      </c>
      <c r="J289" s="224">
        <f t="shared" si="229"/>
        <v>14294.736842105265</v>
      </c>
      <c r="K289" s="224">
        <f t="shared" si="230"/>
        <v>1786.8421052631581</v>
      </c>
      <c r="L289" s="501">
        <v>0</v>
      </c>
      <c r="M289" s="297">
        <v>836.24</v>
      </c>
      <c r="N289" s="520">
        <v>2.62</v>
      </c>
      <c r="O289" s="297">
        <f t="shared" si="231"/>
        <v>864</v>
      </c>
      <c r="P289" s="298">
        <f t="shared" si="232"/>
        <v>1702.8600000000001</v>
      </c>
      <c r="Q289" s="298">
        <f t="shared" si="233"/>
        <v>13458.496842105265</v>
      </c>
      <c r="R289" s="298">
        <f t="shared" si="234"/>
        <v>1784.2221052631583</v>
      </c>
      <c r="S289" s="225">
        <f t="shared" si="235"/>
        <v>10000</v>
      </c>
      <c r="T289" s="76"/>
      <c r="U289" s="216">
        <v>5432</v>
      </c>
      <c r="V289" s="225">
        <f t="shared" si="236"/>
        <v>432</v>
      </c>
      <c r="W289" s="217">
        <v>0</v>
      </c>
      <c r="X289" s="262">
        <v>5000</v>
      </c>
      <c r="Y289" s="474"/>
      <c r="AD289" s="6"/>
      <c r="AE289" s="6"/>
    </row>
    <row r="290" spans="1:31" s="5" customFormat="1" x14ac:dyDescent="0.25">
      <c r="A290" s="59">
        <v>111</v>
      </c>
      <c r="B290" s="182" t="s">
        <v>319</v>
      </c>
      <c r="C290" s="183" t="s">
        <v>316</v>
      </c>
      <c r="D290" s="222" t="s">
        <v>28</v>
      </c>
      <c r="E290" s="419">
        <v>45536</v>
      </c>
      <c r="F290" s="183" t="s">
        <v>320</v>
      </c>
      <c r="G290" s="183" t="s">
        <v>321</v>
      </c>
      <c r="H290" s="223">
        <f t="shared" si="227"/>
        <v>357.36842105263162</v>
      </c>
      <c r="I290" s="224">
        <f t="shared" si="228"/>
        <v>10864</v>
      </c>
      <c r="J290" s="224">
        <f t="shared" si="229"/>
        <v>14294.736842105265</v>
      </c>
      <c r="K290" s="224">
        <f t="shared" si="230"/>
        <v>1786.8421052631581</v>
      </c>
      <c r="L290" s="501">
        <v>0</v>
      </c>
      <c r="M290" s="297">
        <v>836.24</v>
      </c>
      <c r="N290" s="520">
        <v>2.62</v>
      </c>
      <c r="O290" s="297">
        <f t="shared" si="231"/>
        <v>864</v>
      </c>
      <c r="P290" s="298">
        <f t="shared" si="232"/>
        <v>1702.8600000000001</v>
      </c>
      <c r="Q290" s="298">
        <f t="shared" si="233"/>
        <v>13458.496842105265</v>
      </c>
      <c r="R290" s="298">
        <f t="shared" si="234"/>
        <v>1784.2221052631583</v>
      </c>
      <c r="S290" s="225">
        <f t="shared" si="235"/>
        <v>10000</v>
      </c>
      <c r="T290" s="76"/>
      <c r="U290" s="216">
        <v>5432</v>
      </c>
      <c r="V290" s="225">
        <f t="shared" si="236"/>
        <v>432</v>
      </c>
      <c r="W290" s="217">
        <v>0</v>
      </c>
      <c r="X290" s="262">
        <v>5000</v>
      </c>
      <c r="Y290" s="474"/>
      <c r="AD290" s="6"/>
      <c r="AE290" s="6"/>
    </row>
    <row r="291" spans="1:31" s="5" customFormat="1" x14ac:dyDescent="0.25">
      <c r="A291" s="59">
        <v>112</v>
      </c>
      <c r="B291" s="182" t="s">
        <v>322</v>
      </c>
      <c r="C291" s="183" t="s">
        <v>323</v>
      </c>
      <c r="D291" s="222" t="s">
        <v>28</v>
      </c>
      <c r="E291" s="419">
        <v>45536</v>
      </c>
      <c r="F291" s="183" t="s">
        <v>324</v>
      </c>
      <c r="G291" s="183" t="s">
        <v>325</v>
      </c>
      <c r="H291" s="223">
        <f t="shared" si="227"/>
        <v>357.36842105263162</v>
      </c>
      <c r="I291" s="224">
        <f t="shared" si="228"/>
        <v>10864</v>
      </c>
      <c r="J291" s="224">
        <f t="shared" si="229"/>
        <v>14294.736842105265</v>
      </c>
      <c r="K291" s="224">
        <f t="shared" si="230"/>
        <v>1786.8421052631581</v>
      </c>
      <c r="L291" s="501">
        <v>0</v>
      </c>
      <c r="M291" s="297">
        <v>836.24</v>
      </c>
      <c r="N291" s="520">
        <v>2.62</v>
      </c>
      <c r="O291" s="297">
        <f t="shared" si="231"/>
        <v>864</v>
      </c>
      <c r="P291" s="298">
        <f t="shared" si="232"/>
        <v>1702.8600000000001</v>
      </c>
      <c r="Q291" s="298">
        <f t="shared" si="233"/>
        <v>13458.496842105265</v>
      </c>
      <c r="R291" s="298">
        <f t="shared" si="234"/>
        <v>1784.2221052631583</v>
      </c>
      <c r="S291" s="225">
        <f t="shared" si="235"/>
        <v>10000</v>
      </c>
      <c r="T291" s="76"/>
      <c r="U291" s="216">
        <v>5432</v>
      </c>
      <c r="V291" s="225">
        <f t="shared" si="236"/>
        <v>432</v>
      </c>
      <c r="W291" s="217">
        <v>0</v>
      </c>
      <c r="X291" s="262">
        <v>5000</v>
      </c>
      <c r="Y291" s="474"/>
      <c r="AD291" s="6"/>
      <c r="AE291" s="6"/>
    </row>
    <row r="292" spans="1:31" s="4" customFormat="1" ht="64.5" customHeight="1" x14ac:dyDescent="0.25">
      <c r="A292" s="59">
        <v>113</v>
      </c>
      <c r="B292" s="186" t="s">
        <v>1465</v>
      </c>
      <c r="C292" s="300" t="s">
        <v>1331</v>
      </c>
      <c r="D292" s="222" t="s">
        <v>28</v>
      </c>
      <c r="E292" s="428">
        <v>45581</v>
      </c>
      <c r="F292" s="187" t="s">
        <v>301</v>
      </c>
      <c r="G292" s="187" t="s">
        <v>302</v>
      </c>
      <c r="H292" s="223">
        <f t="shared" si="227"/>
        <v>131.57894736842107</v>
      </c>
      <c r="I292" s="224">
        <f t="shared" si="228"/>
        <v>4000</v>
      </c>
      <c r="J292" s="224">
        <f t="shared" si="229"/>
        <v>5263.1578947368425</v>
      </c>
      <c r="K292" s="224">
        <f t="shared" si="230"/>
        <v>657.89473684210532</v>
      </c>
      <c r="L292" s="501">
        <v>0</v>
      </c>
      <c r="M292" s="297">
        <v>86.19</v>
      </c>
      <c r="N292" s="520">
        <v>0</v>
      </c>
      <c r="O292" s="297">
        <f t="shared" si="231"/>
        <v>0</v>
      </c>
      <c r="P292" s="298">
        <f t="shared" si="232"/>
        <v>86.19</v>
      </c>
      <c r="Q292" s="298">
        <f t="shared" si="233"/>
        <v>5176.9678947368429</v>
      </c>
      <c r="R292" s="298">
        <f t="shared" si="234"/>
        <v>657.89473684210532</v>
      </c>
      <c r="S292" s="225">
        <f t="shared" si="235"/>
        <v>4000</v>
      </c>
      <c r="T292" s="301"/>
      <c r="U292" s="216">
        <v>2000</v>
      </c>
      <c r="V292" s="225">
        <f t="shared" si="236"/>
        <v>0</v>
      </c>
      <c r="W292" s="217">
        <v>0</v>
      </c>
      <c r="X292" s="262">
        <v>2000</v>
      </c>
      <c r="Y292" s="479"/>
      <c r="AD292" s="302"/>
      <c r="AE292" s="302"/>
    </row>
    <row r="293" spans="1:31" s="5" customFormat="1" ht="70.5" customHeight="1" x14ac:dyDescent="0.25">
      <c r="A293" s="59">
        <v>114</v>
      </c>
      <c r="B293" s="182" t="s">
        <v>303</v>
      </c>
      <c r="C293" s="177" t="s">
        <v>1745</v>
      </c>
      <c r="D293" s="222" t="s">
        <v>28</v>
      </c>
      <c r="E293" s="419">
        <v>45536</v>
      </c>
      <c r="F293" s="183" t="s">
        <v>304</v>
      </c>
      <c r="G293" s="183" t="s">
        <v>1466</v>
      </c>
      <c r="H293" s="223">
        <f t="shared" si="227"/>
        <v>131.57894736842107</v>
      </c>
      <c r="I293" s="224">
        <f t="shared" si="228"/>
        <v>4000</v>
      </c>
      <c r="J293" s="224">
        <f t="shared" si="229"/>
        <v>5263.1578947368425</v>
      </c>
      <c r="K293" s="224">
        <f t="shared" si="230"/>
        <v>657.89473684210532</v>
      </c>
      <c r="L293" s="501">
        <v>0</v>
      </c>
      <c r="M293" s="297">
        <v>86.19</v>
      </c>
      <c r="N293" s="520">
        <v>0</v>
      </c>
      <c r="O293" s="297">
        <f t="shared" si="231"/>
        <v>0</v>
      </c>
      <c r="P293" s="298">
        <f t="shared" si="232"/>
        <v>86.19</v>
      </c>
      <c r="Q293" s="298">
        <f t="shared" si="233"/>
        <v>5176.9678947368429</v>
      </c>
      <c r="R293" s="298">
        <f t="shared" si="234"/>
        <v>657.89473684210532</v>
      </c>
      <c r="S293" s="225">
        <f t="shared" si="235"/>
        <v>4000</v>
      </c>
      <c r="T293" s="76"/>
      <c r="U293" s="216">
        <v>2000</v>
      </c>
      <c r="V293" s="225">
        <f t="shared" si="236"/>
        <v>0</v>
      </c>
      <c r="W293" s="217">
        <v>0</v>
      </c>
      <c r="X293" s="262">
        <v>2000</v>
      </c>
      <c r="Y293" s="474"/>
      <c r="AD293" s="6"/>
      <c r="AE293" s="6"/>
    </row>
    <row r="294" spans="1:31" s="5" customFormat="1" ht="66.75" customHeight="1" x14ac:dyDescent="0.25">
      <c r="A294" s="59">
        <v>115</v>
      </c>
      <c r="B294" s="303" t="s">
        <v>310</v>
      </c>
      <c r="C294" s="177" t="s">
        <v>1332</v>
      </c>
      <c r="D294" s="222" t="s">
        <v>28</v>
      </c>
      <c r="E294" s="419">
        <v>45536</v>
      </c>
      <c r="F294" s="304" t="s">
        <v>1467</v>
      </c>
      <c r="G294" s="304" t="s">
        <v>311</v>
      </c>
      <c r="H294" s="223">
        <f t="shared" si="227"/>
        <v>131.57894736842107</v>
      </c>
      <c r="I294" s="224">
        <f t="shared" si="228"/>
        <v>4000</v>
      </c>
      <c r="J294" s="224">
        <f t="shared" si="229"/>
        <v>5263.1578947368425</v>
      </c>
      <c r="K294" s="224">
        <f t="shared" si="230"/>
        <v>657.89473684210532</v>
      </c>
      <c r="L294" s="501">
        <v>0</v>
      </c>
      <c r="M294" s="297">
        <v>86.19</v>
      </c>
      <c r="N294" s="520">
        <v>0</v>
      </c>
      <c r="O294" s="297">
        <f t="shared" si="231"/>
        <v>0</v>
      </c>
      <c r="P294" s="298">
        <f t="shared" si="232"/>
        <v>86.19</v>
      </c>
      <c r="Q294" s="298">
        <f t="shared" si="233"/>
        <v>5176.9678947368429</v>
      </c>
      <c r="R294" s="298">
        <f t="shared" si="234"/>
        <v>657.89473684210532</v>
      </c>
      <c r="S294" s="225">
        <f t="shared" si="235"/>
        <v>4000</v>
      </c>
      <c r="T294" s="306"/>
      <c r="U294" s="216">
        <v>2000</v>
      </c>
      <c r="V294" s="225">
        <f t="shared" si="236"/>
        <v>0</v>
      </c>
      <c r="W294" s="217">
        <v>0</v>
      </c>
      <c r="X294" s="262">
        <v>2000</v>
      </c>
      <c r="Y294" s="474"/>
      <c r="AD294" s="6"/>
      <c r="AE294" s="6"/>
    </row>
    <row r="295" spans="1:31" s="5" customFormat="1" ht="66.75" customHeight="1" x14ac:dyDescent="0.25">
      <c r="A295" s="59">
        <v>116</v>
      </c>
      <c r="B295" s="182" t="s">
        <v>326</v>
      </c>
      <c r="C295" s="177" t="s">
        <v>1334</v>
      </c>
      <c r="D295" s="222" t="s">
        <v>28</v>
      </c>
      <c r="E295" s="419">
        <v>45536</v>
      </c>
      <c r="F295" s="183" t="s">
        <v>327</v>
      </c>
      <c r="G295" s="183" t="s">
        <v>328</v>
      </c>
      <c r="H295" s="223">
        <f t="shared" si="227"/>
        <v>131.57894736842107</v>
      </c>
      <c r="I295" s="224">
        <f t="shared" si="228"/>
        <v>4000</v>
      </c>
      <c r="J295" s="224">
        <f t="shared" si="229"/>
        <v>5263.1578947368425</v>
      </c>
      <c r="K295" s="224">
        <f t="shared" si="230"/>
        <v>657.89473684210532</v>
      </c>
      <c r="L295" s="501">
        <v>0</v>
      </c>
      <c r="M295" s="297">
        <v>86.19</v>
      </c>
      <c r="N295" s="520">
        <v>0</v>
      </c>
      <c r="O295" s="297">
        <f t="shared" si="231"/>
        <v>0</v>
      </c>
      <c r="P295" s="298">
        <f t="shared" si="232"/>
        <v>86.19</v>
      </c>
      <c r="Q295" s="298">
        <f t="shared" si="233"/>
        <v>5176.9678947368429</v>
      </c>
      <c r="R295" s="298">
        <f t="shared" si="234"/>
        <v>657.89473684210532</v>
      </c>
      <c r="S295" s="225">
        <f t="shared" si="235"/>
        <v>4000</v>
      </c>
      <c r="T295" s="76"/>
      <c r="U295" s="216">
        <v>2000</v>
      </c>
      <c r="V295" s="225">
        <f t="shared" si="236"/>
        <v>0</v>
      </c>
      <c r="W295" s="217">
        <v>0</v>
      </c>
      <c r="X295" s="262">
        <v>2000</v>
      </c>
      <c r="Y295" s="474"/>
      <c r="AD295" s="6"/>
      <c r="AE295" s="6"/>
    </row>
    <row r="296" spans="1:31" s="5" customFormat="1" ht="55.5" customHeight="1" x14ac:dyDescent="0.25">
      <c r="A296" s="59">
        <v>117</v>
      </c>
      <c r="B296" s="182" t="s">
        <v>329</v>
      </c>
      <c r="C296" s="177" t="s">
        <v>1335</v>
      </c>
      <c r="D296" s="222" t="s">
        <v>28</v>
      </c>
      <c r="E296" s="419">
        <v>45536</v>
      </c>
      <c r="F296" s="183" t="s">
        <v>330</v>
      </c>
      <c r="G296" s="183" t="s">
        <v>331</v>
      </c>
      <c r="H296" s="223">
        <f t="shared" si="227"/>
        <v>131.57894736842107</v>
      </c>
      <c r="I296" s="224">
        <f t="shared" si="228"/>
        <v>4000</v>
      </c>
      <c r="J296" s="224">
        <f t="shared" si="229"/>
        <v>5263.1578947368425</v>
      </c>
      <c r="K296" s="224">
        <f t="shared" si="230"/>
        <v>657.89473684210532</v>
      </c>
      <c r="L296" s="501">
        <v>0</v>
      </c>
      <c r="M296" s="297">
        <v>86.19</v>
      </c>
      <c r="N296" s="520">
        <v>0</v>
      </c>
      <c r="O296" s="297">
        <f t="shared" si="231"/>
        <v>0</v>
      </c>
      <c r="P296" s="298">
        <f t="shared" si="232"/>
        <v>86.19</v>
      </c>
      <c r="Q296" s="298">
        <f t="shared" si="233"/>
        <v>5176.9678947368429</v>
      </c>
      <c r="R296" s="298">
        <f t="shared" si="234"/>
        <v>657.89473684210532</v>
      </c>
      <c r="S296" s="225">
        <f t="shared" si="235"/>
        <v>4000</v>
      </c>
      <c r="T296" s="76"/>
      <c r="U296" s="216">
        <v>2000</v>
      </c>
      <c r="V296" s="225">
        <f t="shared" si="236"/>
        <v>0</v>
      </c>
      <c r="W296" s="217">
        <v>0</v>
      </c>
      <c r="X296" s="262">
        <v>2000</v>
      </c>
      <c r="Y296" s="474"/>
      <c r="AD296" s="6"/>
      <c r="AE296" s="6"/>
    </row>
    <row r="297" spans="1:31" s="5" customFormat="1" x14ac:dyDescent="0.25">
      <c r="A297" s="59">
        <v>118</v>
      </c>
      <c r="B297" s="303" t="s">
        <v>335</v>
      </c>
      <c r="C297" s="183" t="s">
        <v>1336</v>
      </c>
      <c r="D297" s="307" t="s">
        <v>28</v>
      </c>
      <c r="E297" s="419">
        <v>45536</v>
      </c>
      <c r="F297" s="304" t="s">
        <v>336</v>
      </c>
      <c r="G297" s="304" t="s">
        <v>337</v>
      </c>
      <c r="H297" s="223">
        <f t="shared" si="227"/>
        <v>131.57894736842107</v>
      </c>
      <c r="I297" s="224">
        <f t="shared" si="228"/>
        <v>4000</v>
      </c>
      <c r="J297" s="224">
        <f t="shared" si="229"/>
        <v>5263.1578947368425</v>
      </c>
      <c r="K297" s="224">
        <f t="shared" si="230"/>
        <v>657.89473684210532</v>
      </c>
      <c r="L297" s="501">
        <v>0</v>
      </c>
      <c r="M297" s="297">
        <v>86.19</v>
      </c>
      <c r="N297" s="520">
        <v>0</v>
      </c>
      <c r="O297" s="297">
        <f t="shared" si="231"/>
        <v>0</v>
      </c>
      <c r="P297" s="298">
        <f t="shared" si="232"/>
        <v>86.19</v>
      </c>
      <c r="Q297" s="298">
        <f t="shared" si="233"/>
        <v>5176.9678947368429</v>
      </c>
      <c r="R297" s="298">
        <f t="shared" si="234"/>
        <v>657.89473684210532</v>
      </c>
      <c r="S297" s="225">
        <f t="shared" si="235"/>
        <v>4000</v>
      </c>
      <c r="T297" s="306"/>
      <c r="U297" s="216">
        <v>2000</v>
      </c>
      <c r="V297" s="225">
        <f t="shared" si="236"/>
        <v>0</v>
      </c>
      <c r="W297" s="217">
        <v>0</v>
      </c>
      <c r="X297" s="262">
        <v>2000</v>
      </c>
      <c r="Y297" s="474"/>
      <c r="AD297" s="6"/>
      <c r="AE297" s="6"/>
    </row>
    <row r="298" spans="1:31" s="4" customFormat="1" ht="63" customHeight="1" x14ac:dyDescent="0.25">
      <c r="A298" s="59">
        <v>119</v>
      </c>
      <c r="B298" s="186" t="s">
        <v>1774</v>
      </c>
      <c r="C298" s="308" t="s">
        <v>1501</v>
      </c>
      <c r="D298" s="307" t="s">
        <v>28</v>
      </c>
      <c r="E298" s="419">
        <v>45551</v>
      </c>
      <c r="F298" s="187" t="s">
        <v>1775</v>
      </c>
      <c r="G298" s="187" t="s">
        <v>1776</v>
      </c>
      <c r="H298" s="223">
        <f t="shared" si="227"/>
        <v>269.21052631578948</v>
      </c>
      <c r="I298" s="224">
        <f t="shared" si="228"/>
        <v>8184</v>
      </c>
      <c r="J298" s="224">
        <f>+I298/30.4*40</f>
        <v>10768.42105263158</v>
      </c>
      <c r="K298" s="224">
        <f t="shared" si="230"/>
        <v>1346.0526315789475</v>
      </c>
      <c r="L298" s="501">
        <v>0</v>
      </c>
      <c r="M298" s="297">
        <v>485.22</v>
      </c>
      <c r="N298" s="520">
        <v>0</v>
      </c>
      <c r="O298" s="297">
        <f t="shared" si="231"/>
        <v>184</v>
      </c>
      <c r="P298" s="298">
        <f t="shared" si="232"/>
        <v>669.22</v>
      </c>
      <c r="Q298" s="298">
        <f t="shared" si="233"/>
        <v>10283.201052631581</v>
      </c>
      <c r="R298" s="298">
        <f t="shared" si="234"/>
        <v>1346.0526315789475</v>
      </c>
      <c r="S298" s="225">
        <f t="shared" si="235"/>
        <v>8000</v>
      </c>
      <c r="T298" s="301"/>
      <c r="U298" s="216">
        <v>4092</v>
      </c>
      <c r="V298" s="225">
        <f t="shared" si="236"/>
        <v>92</v>
      </c>
      <c r="W298" s="217">
        <v>0</v>
      </c>
      <c r="X298" s="262">
        <v>4000</v>
      </c>
      <c r="Y298" s="479"/>
      <c r="AD298" s="302"/>
      <c r="AE298" s="302"/>
    </row>
    <row r="299" spans="1:31" s="4" customFormat="1" ht="55.5" customHeight="1" x14ac:dyDescent="0.25">
      <c r="A299" s="59">
        <v>120</v>
      </c>
      <c r="B299" s="309" t="s">
        <v>1510</v>
      </c>
      <c r="C299" s="308" t="s">
        <v>1337</v>
      </c>
      <c r="D299" s="307" t="s">
        <v>28</v>
      </c>
      <c r="E299" s="419">
        <v>45612</v>
      </c>
      <c r="F299" s="187" t="s">
        <v>1511</v>
      </c>
      <c r="G299" s="187" t="s">
        <v>1512</v>
      </c>
      <c r="H299" s="223">
        <f t="shared" si="227"/>
        <v>131.57894736842107</v>
      </c>
      <c r="I299" s="224">
        <f t="shared" si="228"/>
        <v>4000</v>
      </c>
      <c r="J299" s="224">
        <f t="shared" si="229"/>
        <v>5263.1578947368425</v>
      </c>
      <c r="K299" s="224">
        <f t="shared" si="230"/>
        <v>657.89473684210532</v>
      </c>
      <c r="L299" s="501">
        <v>0</v>
      </c>
      <c r="M299" s="297">
        <v>86.19</v>
      </c>
      <c r="N299" s="520">
        <v>0</v>
      </c>
      <c r="O299" s="297">
        <f t="shared" si="231"/>
        <v>0</v>
      </c>
      <c r="P299" s="298">
        <f t="shared" si="232"/>
        <v>86.19</v>
      </c>
      <c r="Q299" s="298">
        <f t="shared" si="233"/>
        <v>5176.9678947368429</v>
      </c>
      <c r="R299" s="298">
        <f t="shared" si="234"/>
        <v>657.89473684210532</v>
      </c>
      <c r="S299" s="225">
        <f t="shared" si="235"/>
        <v>4000</v>
      </c>
      <c r="T299" s="301"/>
      <c r="U299" s="216">
        <v>2000</v>
      </c>
      <c r="V299" s="225">
        <f t="shared" si="236"/>
        <v>0</v>
      </c>
      <c r="W299" s="217">
        <v>0</v>
      </c>
      <c r="X299" s="262">
        <v>2000</v>
      </c>
      <c r="Y299" s="479"/>
      <c r="AD299" s="302"/>
      <c r="AE299" s="302"/>
    </row>
    <row r="300" spans="1:31" s="4" customFormat="1" ht="60.75" customHeight="1" x14ac:dyDescent="0.25">
      <c r="A300" s="59">
        <v>121</v>
      </c>
      <c r="B300" s="309" t="s">
        <v>1468</v>
      </c>
      <c r="C300" s="308" t="s">
        <v>1333</v>
      </c>
      <c r="D300" s="400" t="s">
        <v>28</v>
      </c>
      <c r="E300" s="420">
        <v>45581</v>
      </c>
      <c r="F300" s="401" t="s">
        <v>341</v>
      </c>
      <c r="G300" s="401" t="s">
        <v>342</v>
      </c>
      <c r="H300" s="223">
        <f t="shared" si="227"/>
        <v>435.39473684210526</v>
      </c>
      <c r="I300" s="224">
        <f t="shared" si="228"/>
        <v>13236</v>
      </c>
      <c r="J300" s="224">
        <f t="shared" si="229"/>
        <v>17415.78947368421</v>
      </c>
      <c r="K300" s="224">
        <f t="shared" si="230"/>
        <v>2176.9736842105262</v>
      </c>
      <c r="L300" s="501">
        <v>0</v>
      </c>
      <c r="M300" s="297">
        <v>1208.45</v>
      </c>
      <c r="N300" s="520">
        <v>10.11</v>
      </c>
      <c r="O300" s="297">
        <f t="shared" si="231"/>
        <v>1236</v>
      </c>
      <c r="P300" s="298">
        <f t="shared" si="232"/>
        <v>2454.56</v>
      </c>
      <c r="Q300" s="298">
        <f t="shared" si="233"/>
        <v>16207.339473684209</v>
      </c>
      <c r="R300" s="298">
        <f t="shared" si="234"/>
        <v>2166.8636842105261</v>
      </c>
      <c r="S300" s="225">
        <f t="shared" si="235"/>
        <v>12000</v>
      </c>
      <c r="T300" s="301"/>
      <c r="U300" s="286">
        <v>6618</v>
      </c>
      <c r="V300" s="225">
        <f t="shared" si="236"/>
        <v>618</v>
      </c>
      <c r="W300" s="217">
        <v>0</v>
      </c>
      <c r="X300" s="402">
        <v>6000</v>
      </c>
      <c r="Y300" s="479"/>
      <c r="AD300" s="302"/>
      <c r="AE300" s="302"/>
    </row>
    <row r="301" spans="1:31" s="4" customFormat="1" ht="60.75" customHeight="1" x14ac:dyDescent="0.25">
      <c r="A301" s="59">
        <v>122</v>
      </c>
      <c r="B301" s="168" t="s">
        <v>2072</v>
      </c>
      <c r="C301" s="185" t="s">
        <v>1777</v>
      </c>
      <c r="D301" s="403" t="s">
        <v>28</v>
      </c>
      <c r="E301" s="413">
        <v>45673</v>
      </c>
      <c r="F301" s="168" t="s">
        <v>1778</v>
      </c>
      <c r="G301" s="168" t="s">
        <v>1779</v>
      </c>
      <c r="H301" s="223">
        <f t="shared" si="227"/>
        <v>357.36842105263162</v>
      </c>
      <c r="I301" s="224">
        <f t="shared" si="228"/>
        <v>10864</v>
      </c>
      <c r="J301" s="224">
        <f t="shared" si="229"/>
        <v>14294.736842105265</v>
      </c>
      <c r="K301" s="224">
        <f t="shared" si="230"/>
        <v>1786.8421052631581</v>
      </c>
      <c r="L301" s="501">
        <v>0</v>
      </c>
      <c r="M301" s="297">
        <v>836.24</v>
      </c>
      <c r="N301" s="520">
        <v>2.62</v>
      </c>
      <c r="O301" s="297">
        <f t="shared" si="231"/>
        <v>864</v>
      </c>
      <c r="P301" s="298">
        <f t="shared" si="232"/>
        <v>1702.8600000000001</v>
      </c>
      <c r="Q301" s="298">
        <f t="shared" si="233"/>
        <v>13458.496842105265</v>
      </c>
      <c r="R301" s="298">
        <f t="shared" si="234"/>
        <v>1784.2221052631583</v>
      </c>
      <c r="S301" s="225">
        <f t="shared" si="235"/>
        <v>10000</v>
      </c>
      <c r="T301" s="404"/>
      <c r="U301" s="331">
        <v>5432</v>
      </c>
      <c r="V301" s="225">
        <f t="shared" si="236"/>
        <v>432</v>
      </c>
      <c r="W301" s="217">
        <v>0</v>
      </c>
      <c r="X301" s="405">
        <v>5000</v>
      </c>
      <c r="Y301" s="479"/>
      <c r="AD301" s="302"/>
      <c r="AE301" s="302"/>
    </row>
    <row r="302" spans="1:31" s="4" customFormat="1" ht="60.75" customHeight="1" x14ac:dyDescent="0.25">
      <c r="A302" s="59">
        <v>123</v>
      </c>
      <c r="B302" s="168" t="s">
        <v>2073</v>
      </c>
      <c r="C302" s="185" t="s">
        <v>1780</v>
      </c>
      <c r="D302" s="403" t="s">
        <v>28</v>
      </c>
      <c r="E302" s="413">
        <v>45793</v>
      </c>
      <c r="F302" s="168" t="s">
        <v>1787</v>
      </c>
      <c r="G302" s="168" t="s">
        <v>1781</v>
      </c>
      <c r="H302" s="223">
        <f t="shared" si="227"/>
        <v>515.8552631578948</v>
      </c>
      <c r="I302" s="224">
        <f t="shared" si="228"/>
        <v>15682</v>
      </c>
      <c r="J302" s="224">
        <f t="shared" si="229"/>
        <v>20634.210526315794</v>
      </c>
      <c r="K302" s="224">
        <f t="shared" si="230"/>
        <v>2579.2763157894742</v>
      </c>
      <c r="L302" s="501">
        <v>0</v>
      </c>
      <c r="M302" s="297">
        <v>2014.47</v>
      </c>
      <c r="N302" s="520">
        <v>26.03</v>
      </c>
      <c r="O302" s="297">
        <f t="shared" si="231"/>
        <v>1682</v>
      </c>
      <c r="P302" s="298">
        <f t="shared" si="232"/>
        <v>3722.5</v>
      </c>
      <c r="Q302" s="298">
        <f t="shared" si="233"/>
        <v>18619.740526315793</v>
      </c>
      <c r="R302" s="298">
        <f t="shared" si="234"/>
        <v>2553.246315789474</v>
      </c>
      <c r="S302" s="225">
        <f t="shared" si="235"/>
        <v>14000</v>
      </c>
      <c r="T302" s="404"/>
      <c r="U302" s="331">
        <v>7841</v>
      </c>
      <c r="V302" s="225">
        <f t="shared" si="236"/>
        <v>841</v>
      </c>
      <c r="W302" s="217">
        <v>0</v>
      </c>
      <c r="X302" s="405">
        <v>7000</v>
      </c>
      <c r="Y302" s="479"/>
      <c r="AD302" s="302"/>
      <c r="AE302" s="302"/>
    </row>
    <row r="303" spans="1:31" s="4" customFormat="1" ht="60.75" customHeight="1" x14ac:dyDescent="0.25">
      <c r="A303" s="59">
        <v>124</v>
      </c>
      <c r="B303" s="168" t="s">
        <v>2074</v>
      </c>
      <c r="C303" s="185" t="s">
        <v>1782</v>
      </c>
      <c r="D303" s="403" t="s">
        <v>28</v>
      </c>
      <c r="E303" s="413">
        <v>45854</v>
      </c>
      <c r="F303" s="168" t="s">
        <v>995</v>
      </c>
      <c r="G303" s="168" t="s">
        <v>996</v>
      </c>
      <c r="H303" s="223">
        <f t="shared" si="227"/>
        <v>357.36842105263162</v>
      </c>
      <c r="I303" s="224">
        <f t="shared" si="228"/>
        <v>10864</v>
      </c>
      <c r="J303" s="224">
        <f t="shared" si="229"/>
        <v>14294.736842105265</v>
      </c>
      <c r="K303" s="224">
        <f t="shared" si="230"/>
        <v>1786.8421052631581</v>
      </c>
      <c r="L303" s="501">
        <v>0</v>
      </c>
      <c r="M303" s="297">
        <v>836.24</v>
      </c>
      <c r="N303" s="520">
        <v>2.62</v>
      </c>
      <c r="O303" s="297">
        <f t="shared" si="231"/>
        <v>864</v>
      </c>
      <c r="P303" s="298">
        <f t="shared" si="232"/>
        <v>1702.8600000000001</v>
      </c>
      <c r="Q303" s="298">
        <f t="shared" si="233"/>
        <v>13458.496842105265</v>
      </c>
      <c r="R303" s="298">
        <f t="shared" si="234"/>
        <v>1784.2221052631583</v>
      </c>
      <c r="S303" s="225">
        <f t="shared" si="235"/>
        <v>10000</v>
      </c>
      <c r="T303" s="404"/>
      <c r="U303" s="331">
        <v>5432</v>
      </c>
      <c r="V303" s="225">
        <f t="shared" si="236"/>
        <v>432</v>
      </c>
      <c r="W303" s="217">
        <v>0</v>
      </c>
      <c r="X303" s="405">
        <v>5000</v>
      </c>
      <c r="Y303" s="479"/>
      <c r="AD303" s="302"/>
      <c r="AE303" s="302"/>
    </row>
    <row r="304" spans="1:31" s="4" customFormat="1" ht="60.75" customHeight="1" x14ac:dyDescent="0.25">
      <c r="A304" s="59">
        <v>125</v>
      </c>
      <c r="B304" s="168" t="s">
        <v>2075</v>
      </c>
      <c r="C304" s="185" t="s">
        <v>1783</v>
      </c>
      <c r="D304" s="403" t="s">
        <v>28</v>
      </c>
      <c r="E304" s="413">
        <v>45885</v>
      </c>
      <c r="F304" s="168" t="s">
        <v>1784</v>
      </c>
      <c r="G304" s="168" t="s">
        <v>1785</v>
      </c>
      <c r="H304" s="223">
        <f t="shared" si="227"/>
        <v>357.36842105263162</v>
      </c>
      <c r="I304" s="224">
        <f t="shared" si="228"/>
        <v>10864</v>
      </c>
      <c r="J304" s="224">
        <f t="shared" si="229"/>
        <v>14294.736842105265</v>
      </c>
      <c r="K304" s="224">
        <f t="shared" si="230"/>
        <v>1786.8421052631581</v>
      </c>
      <c r="L304" s="501">
        <v>0</v>
      </c>
      <c r="M304" s="297">
        <v>836.24</v>
      </c>
      <c r="N304" s="520">
        <v>2.62</v>
      </c>
      <c r="O304" s="297">
        <f t="shared" si="231"/>
        <v>864</v>
      </c>
      <c r="P304" s="298">
        <f t="shared" si="232"/>
        <v>1702.8600000000001</v>
      </c>
      <c r="Q304" s="298">
        <f t="shared" si="233"/>
        <v>13458.496842105265</v>
      </c>
      <c r="R304" s="298">
        <f t="shared" si="234"/>
        <v>1784.2221052631583</v>
      </c>
      <c r="S304" s="225">
        <f t="shared" si="235"/>
        <v>10000</v>
      </c>
      <c r="T304" s="404"/>
      <c r="U304" s="331">
        <v>5432</v>
      </c>
      <c r="V304" s="225">
        <f t="shared" si="236"/>
        <v>432</v>
      </c>
      <c r="W304" s="217">
        <v>0</v>
      </c>
      <c r="X304" s="405">
        <v>5000</v>
      </c>
      <c r="Y304" s="479"/>
      <c r="AD304" s="302"/>
      <c r="AE304" s="302"/>
    </row>
    <row r="305" spans="1:31" s="4" customFormat="1" ht="60.75" customHeight="1" x14ac:dyDescent="0.25">
      <c r="A305" s="59">
        <v>126</v>
      </c>
      <c r="B305" s="168" t="s">
        <v>2076</v>
      </c>
      <c r="C305" s="185" t="s">
        <v>1786</v>
      </c>
      <c r="D305" s="403" t="s">
        <v>28</v>
      </c>
      <c r="E305" s="413">
        <v>45901</v>
      </c>
      <c r="F305" s="168" t="s">
        <v>1788</v>
      </c>
      <c r="G305" s="168" t="s">
        <v>1789</v>
      </c>
      <c r="H305" s="223">
        <f t="shared" si="227"/>
        <v>599.47368421052636</v>
      </c>
      <c r="I305" s="224">
        <f t="shared" si="228"/>
        <v>18224</v>
      </c>
      <c r="J305" s="224">
        <f t="shared" si="229"/>
        <v>23978.947368421053</v>
      </c>
      <c r="K305" s="224">
        <f t="shared" si="230"/>
        <v>2997.3684210526317</v>
      </c>
      <c r="L305" s="501">
        <v>0</v>
      </c>
      <c r="M305" s="297">
        <v>2728.91</v>
      </c>
      <c r="N305" s="520">
        <v>52.79</v>
      </c>
      <c r="O305" s="297">
        <f t="shared" si="231"/>
        <v>2224</v>
      </c>
      <c r="P305" s="298">
        <f t="shared" si="232"/>
        <v>5005.7</v>
      </c>
      <c r="Q305" s="298">
        <f t="shared" si="233"/>
        <v>21250.037368421054</v>
      </c>
      <c r="R305" s="298">
        <f t="shared" si="234"/>
        <v>2944.5784210526317</v>
      </c>
      <c r="S305" s="225">
        <f t="shared" si="235"/>
        <v>16000</v>
      </c>
      <c r="T305" s="404"/>
      <c r="U305" s="331">
        <v>9112</v>
      </c>
      <c r="V305" s="225">
        <f t="shared" si="236"/>
        <v>1112</v>
      </c>
      <c r="W305" s="217">
        <v>0</v>
      </c>
      <c r="X305" s="405">
        <v>8000</v>
      </c>
      <c r="Y305" s="479"/>
      <c r="AD305" s="302"/>
      <c r="AE305" s="302"/>
    </row>
    <row r="306" spans="1:31" s="5" customFormat="1" ht="47.25" thickBot="1" x14ac:dyDescent="0.3">
      <c r="A306" s="4"/>
      <c r="B306" s="44"/>
      <c r="C306" s="44"/>
      <c r="D306" s="13"/>
      <c r="E306" s="13"/>
      <c r="F306" s="44"/>
      <c r="G306" s="44"/>
      <c r="H306" s="44"/>
      <c r="I306" s="6"/>
      <c r="J306" s="6"/>
      <c r="K306" s="6"/>
      <c r="M306" s="6"/>
      <c r="O306" s="6"/>
      <c r="P306" s="6"/>
      <c r="Q306" s="6"/>
      <c r="R306" s="6"/>
      <c r="S306" s="6"/>
      <c r="U306" s="194"/>
      <c r="V306" s="194"/>
      <c r="W306" s="167"/>
      <c r="X306" s="167"/>
      <c r="Y306" s="474"/>
      <c r="AD306" s="6"/>
      <c r="AE306" s="6"/>
    </row>
    <row r="307" spans="1:31" s="5" customFormat="1" ht="47.25" thickBot="1" x14ac:dyDescent="0.3">
      <c r="A307" s="4"/>
      <c r="B307" s="45"/>
      <c r="C307" s="46"/>
      <c r="D307" s="13"/>
      <c r="E307" s="13"/>
      <c r="F307" s="44"/>
      <c r="G307" s="97" t="s">
        <v>59</v>
      </c>
      <c r="H307" s="97"/>
      <c r="I307" s="139">
        <f>SUM(I284:I305)</f>
        <v>210020</v>
      </c>
      <c r="J307" s="139">
        <f t="shared" ref="J307:S307" si="237">SUM(J284:J305)</f>
        <v>276342.10526315792</v>
      </c>
      <c r="K307" s="139">
        <f t="shared" si="237"/>
        <v>34542.76315789474</v>
      </c>
      <c r="L307" s="139">
        <f t="shared" si="237"/>
        <v>0</v>
      </c>
      <c r="M307" s="139">
        <f t="shared" si="237"/>
        <v>17789.46</v>
      </c>
      <c r="N307" s="139">
        <f t="shared" si="237"/>
        <v>148.65</v>
      </c>
      <c r="O307" s="139">
        <f t="shared" si="237"/>
        <v>16020</v>
      </c>
      <c r="P307" s="139">
        <f t="shared" si="237"/>
        <v>33958.109999999993</v>
      </c>
      <c r="Q307" s="139">
        <f t="shared" si="237"/>
        <v>258552.6452631579</v>
      </c>
      <c r="R307" s="139">
        <f t="shared" si="237"/>
        <v>34394.113157894746</v>
      </c>
      <c r="S307" s="139">
        <f t="shared" si="237"/>
        <v>194000</v>
      </c>
      <c r="T307" s="140"/>
      <c r="U307" s="49">
        <f>SUM(U284:U305)</f>
        <v>105010</v>
      </c>
      <c r="V307" s="49">
        <f t="shared" ref="V307:X307" si="238">SUM(V284:V305)</f>
        <v>8010</v>
      </c>
      <c r="W307" s="49">
        <f t="shared" si="238"/>
        <v>0</v>
      </c>
      <c r="X307" s="49">
        <f t="shared" si="238"/>
        <v>97000</v>
      </c>
      <c r="Y307" s="474" t="s">
        <v>2071</v>
      </c>
      <c r="AD307" s="6"/>
      <c r="AE307" s="6"/>
    </row>
    <row r="308" spans="1:31" s="5" customFormat="1" ht="47.25" thickBot="1" x14ac:dyDescent="0.3">
      <c r="A308" s="4"/>
      <c r="B308" s="44"/>
      <c r="C308" s="44"/>
      <c r="D308" s="13"/>
      <c r="E308" s="13"/>
      <c r="F308" s="44"/>
      <c r="G308" s="44"/>
      <c r="H308" s="44"/>
      <c r="I308" s="142"/>
      <c r="J308" s="142"/>
      <c r="K308" s="142"/>
      <c r="L308" s="140"/>
      <c r="M308" s="142"/>
      <c r="N308" s="140"/>
      <c r="O308" s="142"/>
      <c r="P308" s="142"/>
      <c r="Q308" s="142"/>
      <c r="R308" s="142"/>
      <c r="S308" s="142"/>
      <c r="U308" s="194"/>
      <c r="V308" s="194"/>
      <c r="W308" s="167"/>
      <c r="X308" s="167"/>
      <c r="Y308" s="474"/>
      <c r="AD308" s="6"/>
      <c r="AE308" s="6"/>
    </row>
    <row r="309" spans="1:31" s="5" customFormat="1" ht="47.25" thickBot="1" x14ac:dyDescent="0.3">
      <c r="A309" s="4"/>
      <c r="B309" s="44"/>
      <c r="C309" s="551" t="s">
        <v>1729</v>
      </c>
      <c r="D309" s="551"/>
      <c r="E309" s="551"/>
      <c r="F309" s="551"/>
      <c r="G309" s="551"/>
      <c r="H309" s="554"/>
      <c r="I309" s="139">
        <f>I307*12</f>
        <v>2520240</v>
      </c>
      <c r="J309" s="139">
        <f>J307</f>
        <v>276342.10526315792</v>
      </c>
      <c r="K309" s="139">
        <f>K307</f>
        <v>34542.76315789474</v>
      </c>
      <c r="L309" s="139">
        <f t="shared" ref="L309:N309" si="239">L307</f>
        <v>0</v>
      </c>
      <c r="M309" s="139">
        <f t="shared" si="239"/>
        <v>17789.46</v>
      </c>
      <c r="N309" s="139">
        <f t="shared" si="239"/>
        <v>148.65</v>
      </c>
      <c r="O309" s="139">
        <f>O307*12</f>
        <v>192240</v>
      </c>
      <c r="P309" s="139">
        <v>0</v>
      </c>
      <c r="Q309" s="139">
        <f>Q307</f>
        <v>258552.6452631579</v>
      </c>
      <c r="R309" s="139">
        <f>R307</f>
        <v>34394.113157894746</v>
      </c>
      <c r="S309" s="139">
        <f>S307*12</f>
        <v>2328000</v>
      </c>
      <c r="U309" s="49">
        <f>U307*24</f>
        <v>2520240</v>
      </c>
      <c r="V309" s="49">
        <f t="shared" ref="V309:W309" si="240">V307*24</f>
        <v>192240</v>
      </c>
      <c r="W309" s="49">
        <f t="shared" si="240"/>
        <v>0</v>
      </c>
      <c r="X309" s="49">
        <f>X307*24</f>
        <v>2328000</v>
      </c>
      <c r="Y309" s="474"/>
      <c r="AD309" s="6"/>
      <c r="AE309" s="6"/>
    </row>
    <row r="310" spans="1:31" s="5" customFormat="1" ht="89.25" customHeight="1" x14ac:dyDescent="0.25">
      <c r="A310" s="4"/>
      <c r="B310" s="44"/>
      <c r="C310" s="44"/>
      <c r="D310" s="310"/>
      <c r="E310" s="310"/>
      <c r="F310" s="294"/>
      <c r="G310" s="294"/>
      <c r="H310" s="294"/>
      <c r="I310" s="142"/>
      <c r="J310" s="142"/>
      <c r="K310" s="142"/>
      <c r="L310" s="142"/>
      <c r="M310" s="142"/>
      <c r="N310" s="142"/>
      <c r="O310" s="142"/>
      <c r="P310" s="142"/>
      <c r="Q310" s="142"/>
      <c r="R310" s="142"/>
      <c r="S310" s="142"/>
      <c r="U310" s="50"/>
      <c r="V310" s="50"/>
      <c r="W310" s="50"/>
      <c r="X310" s="50"/>
      <c r="Y310" s="474"/>
      <c r="AD310" s="6"/>
      <c r="AE310" s="6"/>
    </row>
    <row r="311" spans="1:31" s="5" customFormat="1" x14ac:dyDescent="0.25">
      <c r="A311" s="4"/>
      <c r="B311" s="44"/>
      <c r="C311" s="44"/>
      <c r="D311" s="310"/>
      <c r="E311" s="310"/>
      <c r="F311" s="294"/>
      <c r="G311" s="294"/>
      <c r="H311" s="294"/>
      <c r="I311" s="142"/>
      <c r="J311" s="142"/>
      <c r="K311" s="142"/>
      <c r="L311" s="142"/>
      <c r="M311" s="142"/>
      <c r="N311" s="142"/>
      <c r="O311" s="142"/>
      <c r="P311" s="142"/>
      <c r="Q311" s="142"/>
      <c r="R311" s="142"/>
      <c r="S311" s="142"/>
      <c r="U311" s="50"/>
      <c r="V311" s="50"/>
      <c r="W311" s="50"/>
      <c r="X311" s="50"/>
      <c r="Y311" s="474"/>
      <c r="AD311" s="6"/>
      <c r="AE311" s="6"/>
    </row>
    <row r="312" spans="1:31" s="5" customFormat="1" ht="80.25" customHeight="1" x14ac:dyDescent="0.25">
      <c r="A312" s="4"/>
      <c r="B312" s="44"/>
      <c r="C312" s="44"/>
      <c r="D312" s="310"/>
      <c r="E312" s="310"/>
      <c r="F312" s="294"/>
      <c r="G312" s="294"/>
      <c r="H312" s="294"/>
      <c r="I312" s="142"/>
      <c r="J312" s="142"/>
      <c r="K312" s="142"/>
      <c r="L312" s="142"/>
      <c r="M312" s="142"/>
      <c r="N312" s="142"/>
      <c r="O312" s="142"/>
      <c r="P312" s="142"/>
      <c r="Q312" s="142"/>
      <c r="R312" s="142"/>
      <c r="S312" s="142"/>
      <c r="U312" s="50"/>
      <c r="V312" s="50"/>
      <c r="W312" s="50"/>
      <c r="X312" s="50"/>
      <c r="Y312" s="474"/>
      <c r="AD312" s="6"/>
      <c r="AE312" s="6"/>
    </row>
    <row r="313" spans="1:31" s="5" customFormat="1" ht="88.5" customHeight="1" thickBot="1" x14ac:dyDescent="0.3">
      <c r="A313" s="4"/>
      <c r="B313" s="44"/>
      <c r="C313" s="44"/>
      <c r="D313" s="310"/>
      <c r="E313" s="310"/>
      <c r="F313" s="294"/>
      <c r="G313" s="294"/>
      <c r="H313" s="294"/>
      <c r="I313" s="142"/>
      <c r="J313" s="142"/>
      <c r="K313" s="142"/>
      <c r="L313" s="142"/>
      <c r="M313" s="142"/>
      <c r="N313" s="142"/>
      <c r="O313" s="142"/>
      <c r="P313" s="142"/>
      <c r="Q313" s="142"/>
      <c r="R313" s="142"/>
      <c r="S313" s="142"/>
      <c r="U313" s="50"/>
      <c r="V313" s="50"/>
      <c r="W313" s="50"/>
      <c r="X313" s="50"/>
      <c r="Y313" s="474"/>
      <c r="AD313" s="6"/>
      <c r="AE313" s="6"/>
    </row>
    <row r="314" spans="1:31" s="5" customFormat="1" ht="57" customHeight="1" thickBot="1" x14ac:dyDescent="0.3">
      <c r="A314" s="540" t="s">
        <v>1306</v>
      </c>
      <c r="B314" s="541"/>
      <c r="C314" s="526"/>
      <c r="D314" s="526"/>
      <c r="E314" s="526"/>
      <c r="F314" s="526"/>
      <c r="G314" s="526"/>
      <c r="H314" s="526"/>
      <c r="I314" s="526"/>
      <c r="J314" s="526"/>
      <c r="K314" s="526"/>
      <c r="L314" s="526"/>
      <c r="M314" s="526"/>
      <c r="N314" s="526"/>
      <c r="O314" s="526"/>
      <c r="P314" s="526"/>
      <c r="Q314" s="526"/>
      <c r="R314" s="526"/>
      <c r="S314" s="526"/>
      <c r="T314" s="8"/>
      <c r="U314" s="525"/>
      <c r="V314" s="525"/>
      <c r="W314" s="529"/>
      <c r="X314" s="529"/>
      <c r="Y314" s="474"/>
      <c r="AD314" s="6"/>
      <c r="AE314" s="6"/>
    </row>
    <row r="315" spans="1:31" s="5" customFormat="1" ht="71.25" customHeight="1" thickBot="1" x14ac:dyDescent="0.3">
      <c r="A315" s="542" t="s">
        <v>1486</v>
      </c>
      <c r="B315" s="542"/>
      <c r="C315" s="526"/>
      <c r="D315" s="526"/>
      <c r="E315" s="526"/>
      <c r="F315" s="526"/>
      <c r="G315" s="526"/>
      <c r="H315" s="526"/>
      <c r="I315" s="526"/>
      <c r="J315" s="526"/>
      <c r="K315" s="526"/>
      <c r="L315" s="526"/>
      <c r="M315" s="526"/>
      <c r="N315" s="526"/>
      <c r="O315" s="526"/>
      <c r="P315" s="526"/>
      <c r="Q315" s="526"/>
      <c r="R315" s="526"/>
      <c r="S315" s="526"/>
      <c r="T315" s="8"/>
      <c r="U315" s="525"/>
      <c r="V315" s="525"/>
      <c r="W315" s="529"/>
      <c r="X315" s="529"/>
      <c r="Y315" s="474"/>
      <c r="AD315" s="6"/>
      <c r="AE315" s="6"/>
    </row>
    <row r="316" spans="1:31" s="5" customFormat="1" ht="90" customHeight="1" thickBot="1" x14ac:dyDescent="0.3">
      <c r="A316" s="544" t="s">
        <v>1702</v>
      </c>
      <c r="B316" s="544"/>
      <c r="C316" s="526"/>
      <c r="D316" s="526"/>
      <c r="E316" s="526"/>
      <c r="F316" s="526"/>
      <c r="G316" s="526"/>
      <c r="H316" s="526"/>
      <c r="I316" s="526"/>
      <c r="J316" s="526"/>
      <c r="K316" s="526"/>
      <c r="L316" s="526"/>
      <c r="M316" s="526"/>
      <c r="N316" s="526"/>
      <c r="O316" s="526"/>
      <c r="P316" s="526"/>
      <c r="Q316" s="526"/>
      <c r="R316" s="526"/>
      <c r="S316" s="526"/>
      <c r="T316" s="8"/>
      <c r="U316" s="525"/>
      <c r="V316" s="525"/>
      <c r="W316" s="529"/>
      <c r="X316" s="529"/>
      <c r="Y316" s="474"/>
      <c r="AD316" s="6"/>
      <c r="AE316" s="6"/>
    </row>
    <row r="317" spans="1:31" s="5" customFormat="1" ht="142.5" customHeight="1" thickBot="1" x14ac:dyDescent="0.3">
      <c r="A317" s="543" t="s">
        <v>1696</v>
      </c>
      <c r="B317" s="543"/>
      <c r="C317" s="528"/>
      <c r="D317" s="530"/>
      <c r="E317" s="530"/>
      <c r="F317" s="528"/>
      <c r="G317" s="528"/>
      <c r="H317" s="528"/>
      <c r="I317" s="527"/>
      <c r="J317" s="527"/>
      <c r="K317" s="527"/>
      <c r="L317" s="528"/>
      <c r="M317" s="527"/>
      <c r="N317" s="528"/>
      <c r="O317" s="527"/>
      <c r="P317" s="527"/>
      <c r="Q317" s="527"/>
      <c r="R317" s="527"/>
      <c r="S317" s="527"/>
      <c r="T317" s="9"/>
      <c r="U317" s="527"/>
      <c r="V317" s="527"/>
      <c r="W317" s="528"/>
      <c r="X317" s="528"/>
      <c r="Y317" s="474"/>
      <c r="AD317" s="6"/>
      <c r="AE317" s="6"/>
    </row>
    <row r="318" spans="1:31" s="5" customFormat="1" ht="93.75" thickBot="1" x14ac:dyDescent="0.3">
      <c r="A318" s="11" t="s">
        <v>1324</v>
      </c>
      <c r="B318" s="212" t="s">
        <v>0</v>
      </c>
      <c r="C318" s="200" t="s">
        <v>1</v>
      </c>
      <c r="D318" s="200" t="s">
        <v>2</v>
      </c>
      <c r="E318" s="200" t="s">
        <v>3</v>
      </c>
      <c r="F318" s="200" t="s">
        <v>4</v>
      </c>
      <c r="G318" s="213" t="s">
        <v>5</v>
      </c>
      <c r="H318" s="11" t="s">
        <v>1351</v>
      </c>
      <c r="I318" s="106" t="s">
        <v>6</v>
      </c>
      <c r="J318" s="106" t="s">
        <v>7</v>
      </c>
      <c r="K318" s="106" t="s">
        <v>8</v>
      </c>
      <c r="L318" s="205" t="s">
        <v>9</v>
      </c>
      <c r="M318" s="106" t="s">
        <v>10</v>
      </c>
      <c r="N318" s="205" t="s">
        <v>11</v>
      </c>
      <c r="O318" s="106" t="s">
        <v>12</v>
      </c>
      <c r="P318" s="106" t="s">
        <v>13</v>
      </c>
      <c r="Q318" s="106" t="s">
        <v>14</v>
      </c>
      <c r="R318" s="106" t="s">
        <v>15</v>
      </c>
      <c r="S318" s="311" t="s">
        <v>16</v>
      </c>
      <c r="U318" s="311" t="s">
        <v>17</v>
      </c>
      <c r="V318" s="106" t="s">
        <v>18</v>
      </c>
      <c r="W318" s="108" t="s">
        <v>19</v>
      </c>
      <c r="X318" s="108" t="s">
        <v>20</v>
      </c>
      <c r="Y318" s="474"/>
      <c r="AD318" s="6"/>
      <c r="AE318" s="6"/>
    </row>
    <row r="319" spans="1:31" s="5" customFormat="1" x14ac:dyDescent="0.25">
      <c r="A319" s="59">
        <v>127</v>
      </c>
      <c r="B319" s="176" t="s">
        <v>343</v>
      </c>
      <c r="C319" s="177" t="s">
        <v>344</v>
      </c>
      <c r="D319" s="229" t="s">
        <v>28</v>
      </c>
      <c r="E319" s="428">
        <v>45536</v>
      </c>
      <c r="F319" s="304" t="s">
        <v>1480</v>
      </c>
      <c r="G319" s="304" t="s">
        <v>345</v>
      </c>
      <c r="H319" s="304">
        <f>+I319/30.4</f>
        <v>766.84210526315792</v>
      </c>
      <c r="I319" s="224">
        <f>+U319*2</f>
        <v>23312</v>
      </c>
      <c r="J319" s="312">
        <f t="shared" ref="J319" si="241">I319/30.4*40</f>
        <v>30673.684210526317</v>
      </c>
      <c r="K319" s="312">
        <f t="shared" ref="K319" si="242">+I319/30.4*20*0.25</f>
        <v>3834.2105263157896</v>
      </c>
      <c r="L319" s="504">
        <v>0</v>
      </c>
      <c r="M319" s="297">
        <v>4158.8999999999996</v>
      </c>
      <c r="N319" s="520">
        <v>106.35</v>
      </c>
      <c r="O319" s="297">
        <f>+V319*2</f>
        <v>3312</v>
      </c>
      <c r="P319" s="313">
        <f t="shared" ref="P319" si="243">+M319+N319+O319</f>
        <v>7577.25</v>
      </c>
      <c r="Q319" s="313">
        <f t="shared" ref="Q319" si="244">+J319-M319</f>
        <v>26514.784210526319</v>
      </c>
      <c r="R319" s="313">
        <f t="shared" ref="R319" si="245">+K319-N319</f>
        <v>3727.8605263157897</v>
      </c>
      <c r="S319" s="314">
        <f t="shared" ref="S319" si="246">+I319-O319</f>
        <v>20000</v>
      </c>
      <c r="T319" s="306"/>
      <c r="U319" s="313">
        <v>11656</v>
      </c>
      <c r="V319" s="315">
        <f>+U319-X319</f>
        <v>1656</v>
      </c>
      <c r="W319" s="316">
        <v>0</v>
      </c>
      <c r="X319" s="317">
        <v>10000</v>
      </c>
      <c r="Y319" s="474"/>
      <c r="AD319" s="6"/>
      <c r="AE319" s="6"/>
    </row>
    <row r="320" spans="1:31" s="5" customFormat="1" x14ac:dyDescent="0.25">
      <c r="A320" s="42">
        <v>128</v>
      </c>
      <c r="B320" s="176" t="s">
        <v>346</v>
      </c>
      <c r="C320" s="177" t="s">
        <v>1338</v>
      </c>
      <c r="D320" s="229" t="s">
        <v>28</v>
      </c>
      <c r="E320" s="419">
        <v>45536</v>
      </c>
      <c r="F320" s="304" t="s">
        <v>1481</v>
      </c>
      <c r="G320" s="304" t="s">
        <v>1482</v>
      </c>
      <c r="H320" s="304">
        <f t="shared" ref="H320:H345" si="247">+I320/30.4</f>
        <v>599.47368421052636</v>
      </c>
      <c r="I320" s="224">
        <f t="shared" ref="I320:I345" si="248">+U320*2</f>
        <v>18224</v>
      </c>
      <c r="J320" s="312">
        <f t="shared" ref="J320:J345" si="249">I320/30.4*40</f>
        <v>23978.947368421053</v>
      </c>
      <c r="K320" s="312">
        <f t="shared" ref="K320:K345" si="250">+I320/30.4*20*0.25</f>
        <v>2997.3684210526317</v>
      </c>
      <c r="L320" s="504">
        <v>0</v>
      </c>
      <c r="M320" s="297">
        <v>2728.91</v>
      </c>
      <c r="N320" s="520">
        <v>52.79</v>
      </c>
      <c r="O320" s="297">
        <f t="shared" ref="O320:O345" si="251">+V320*2</f>
        <v>2224</v>
      </c>
      <c r="P320" s="313">
        <f t="shared" ref="P320:P345" si="252">+M320+N320+O320</f>
        <v>5005.7</v>
      </c>
      <c r="Q320" s="313">
        <f t="shared" ref="Q320:Q345" si="253">+J320-M320</f>
        <v>21250.037368421054</v>
      </c>
      <c r="R320" s="313">
        <f t="shared" ref="R320:R345" si="254">+K320-N320</f>
        <v>2944.5784210526317</v>
      </c>
      <c r="S320" s="314">
        <f t="shared" ref="S320:S345" si="255">+I320-O320</f>
        <v>16000</v>
      </c>
      <c r="T320" s="306"/>
      <c r="U320" s="313">
        <v>9112</v>
      </c>
      <c r="V320" s="315">
        <f t="shared" ref="V320:V345" si="256">+U320-X320</f>
        <v>1112</v>
      </c>
      <c r="W320" s="316">
        <v>0</v>
      </c>
      <c r="X320" s="317">
        <v>8000</v>
      </c>
      <c r="Y320" s="474"/>
      <c r="AD320" s="6"/>
      <c r="AE320" s="6"/>
    </row>
    <row r="321" spans="1:31" s="5" customFormat="1" ht="45.75" customHeight="1" x14ac:dyDescent="0.25">
      <c r="A321" s="59">
        <v>129</v>
      </c>
      <c r="B321" s="176" t="s">
        <v>389</v>
      </c>
      <c r="C321" s="177" t="s">
        <v>1339</v>
      </c>
      <c r="D321" s="229" t="s">
        <v>135</v>
      </c>
      <c r="E321" s="419">
        <v>45536</v>
      </c>
      <c r="F321" s="177" t="s">
        <v>390</v>
      </c>
      <c r="G321" s="177" t="s">
        <v>391</v>
      </c>
      <c r="H321" s="304">
        <f t="shared" si="247"/>
        <v>683.15789473684208</v>
      </c>
      <c r="I321" s="224">
        <f t="shared" si="248"/>
        <v>20768</v>
      </c>
      <c r="J321" s="312">
        <f t="shared" si="249"/>
        <v>27326.315789473683</v>
      </c>
      <c r="K321" s="312">
        <f t="shared" si="250"/>
        <v>3415.7894736842104</v>
      </c>
      <c r="L321" s="504">
        <v>0</v>
      </c>
      <c r="M321" s="297">
        <v>3443.9</v>
      </c>
      <c r="N321" s="520">
        <v>79.569999999999993</v>
      </c>
      <c r="O321" s="297">
        <f t="shared" si="251"/>
        <v>2768</v>
      </c>
      <c r="P321" s="313">
        <f t="shared" si="252"/>
        <v>6291.47</v>
      </c>
      <c r="Q321" s="313">
        <f t="shared" si="253"/>
        <v>23882.415789473682</v>
      </c>
      <c r="R321" s="313">
        <f t="shared" si="254"/>
        <v>3336.2194736842102</v>
      </c>
      <c r="S321" s="314">
        <f t="shared" si="255"/>
        <v>18000</v>
      </c>
      <c r="T321" s="66"/>
      <c r="U321" s="313">
        <v>10384</v>
      </c>
      <c r="V321" s="315">
        <f t="shared" si="256"/>
        <v>1384</v>
      </c>
      <c r="W321" s="272">
        <v>0</v>
      </c>
      <c r="X321" s="81">
        <v>9000</v>
      </c>
      <c r="Y321" s="474"/>
      <c r="AD321" s="6"/>
      <c r="AE321" s="6"/>
    </row>
    <row r="322" spans="1:31" s="5" customFormat="1" ht="64.5" customHeight="1" x14ac:dyDescent="0.25">
      <c r="A322" s="42">
        <v>130</v>
      </c>
      <c r="B322" s="182" t="s">
        <v>1315</v>
      </c>
      <c r="C322" s="177" t="s">
        <v>1340</v>
      </c>
      <c r="D322" s="229" t="s">
        <v>135</v>
      </c>
      <c r="E322" s="419">
        <v>45536</v>
      </c>
      <c r="F322" s="183" t="s">
        <v>347</v>
      </c>
      <c r="G322" s="183" t="s">
        <v>348</v>
      </c>
      <c r="H322" s="304">
        <f t="shared" si="247"/>
        <v>435.39473684210526</v>
      </c>
      <c r="I322" s="224">
        <f t="shared" si="248"/>
        <v>13236</v>
      </c>
      <c r="J322" s="312">
        <f t="shared" si="249"/>
        <v>17415.78947368421</v>
      </c>
      <c r="K322" s="312">
        <f t="shared" si="250"/>
        <v>2176.9736842105262</v>
      </c>
      <c r="L322" s="504">
        <v>0</v>
      </c>
      <c r="M322" s="297">
        <v>1208.45</v>
      </c>
      <c r="N322" s="520">
        <v>10.11</v>
      </c>
      <c r="O322" s="297">
        <f t="shared" si="251"/>
        <v>1236</v>
      </c>
      <c r="P322" s="313">
        <f t="shared" si="252"/>
        <v>2454.56</v>
      </c>
      <c r="Q322" s="313">
        <f t="shared" si="253"/>
        <v>16207.339473684209</v>
      </c>
      <c r="R322" s="313">
        <f t="shared" si="254"/>
        <v>2166.8636842105261</v>
      </c>
      <c r="S322" s="314">
        <f t="shared" si="255"/>
        <v>12000</v>
      </c>
      <c r="T322" s="76"/>
      <c r="U322" s="313">
        <v>6618</v>
      </c>
      <c r="V322" s="315">
        <f t="shared" si="256"/>
        <v>618</v>
      </c>
      <c r="W322" s="319">
        <v>0</v>
      </c>
      <c r="X322" s="78">
        <v>6000</v>
      </c>
      <c r="Y322" s="474"/>
      <c r="AD322" s="6"/>
      <c r="AE322" s="6"/>
    </row>
    <row r="323" spans="1:31" s="5" customFormat="1" x14ac:dyDescent="0.25">
      <c r="A323" s="59">
        <v>131</v>
      </c>
      <c r="B323" s="176" t="s">
        <v>386</v>
      </c>
      <c r="C323" s="183" t="s">
        <v>1341</v>
      </c>
      <c r="D323" s="229" t="s">
        <v>135</v>
      </c>
      <c r="E323" s="419">
        <v>45536</v>
      </c>
      <c r="F323" s="177" t="s">
        <v>387</v>
      </c>
      <c r="G323" s="177" t="s">
        <v>388</v>
      </c>
      <c r="H323" s="304">
        <f t="shared" si="247"/>
        <v>435.39473684210526</v>
      </c>
      <c r="I323" s="224">
        <f t="shared" si="248"/>
        <v>13236</v>
      </c>
      <c r="J323" s="312">
        <f t="shared" si="249"/>
        <v>17415.78947368421</v>
      </c>
      <c r="K323" s="312">
        <f t="shared" si="250"/>
        <v>2176.9736842105262</v>
      </c>
      <c r="L323" s="504">
        <v>0</v>
      </c>
      <c r="M323" s="297">
        <v>1208.45</v>
      </c>
      <c r="N323" s="520">
        <v>10.11</v>
      </c>
      <c r="O323" s="297">
        <f t="shared" si="251"/>
        <v>1236</v>
      </c>
      <c r="P323" s="313">
        <f t="shared" si="252"/>
        <v>2454.56</v>
      </c>
      <c r="Q323" s="313">
        <f t="shared" si="253"/>
        <v>16207.339473684209</v>
      </c>
      <c r="R323" s="313">
        <f t="shared" si="254"/>
        <v>2166.8636842105261</v>
      </c>
      <c r="S323" s="314">
        <f t="shared" si="255"/>
        <v>12000</v>
      </c>
      <c r="T323" s="66"/>
      <c r="U323" s="313">
        <v>6618</v>
      </c>
      <c r="V323" s="315">
        <f t="shared" si="256"/>
        <v>618</v>
      </c>
      <c r="W323" s="272">
        <v>0</v>
      </c>
      <c r="X323" s="81">
        <v>6000</v>
      </c>
      <c r="Y323" s="474"/>
      <c r="AD323" s="6"/>
      <c r="AE323" s="6"/>
    </row>
    <row r="324" spans="1:31" s="5" customFormat="1" ht="66.75" customHeight="1" x14ac:dyDescent="0.25">
      <c r="A324" s="42">
        <v>132</v>
      </c>
      <c r="B324" s="182" t="s">
        <v>379</v>
      </c>
      <c r="C324" s="177" t="s">
        <v>1342</v>
      </c>
      <c r="D324" s="229" t="s">
        <v>135</v>
      </c>
      <c r="E324" s="419">
        <v>45536</v>
      </c>
      <c r="F324" s="183" t="s">
        <v>380</v>
      </c>
      <c r="G324" s="183" t="s">
        <v>381</v>
      </c>
      <c r="H324" s="304">
        <f t="shared" si="247"/>
        <v>357.36842105263162</v>
      </c>
      <c r="I324" s="224">
        <f t="shared" si="248"/>
        <v>10864</v>
      </c>
      <c r="J324" s="312">
        <f t="shared" si="249"/>
        <v>14294.736842105265</v>
      </c>
      <c r="K324" s="312">
        <f t="shared" si="250"/>
        <v>1786.8421052631581</v>
      </c>
      <c r="L324" s="504">
        <v>0</v>
      </c>
      <c r="M324" s="297">
        <v>836.24</v>
      </c>
      <c r="N324" s="520">
        <v>2.62</v>
      </c>
      <c r="O324" s="297">
        <f t="shared" si="251"/>
        <v>864</v>
      </c>
      <c r="P324" s="313">
        <f t="shared" si="252"/>
        <v>1702.8600000000001</v>
      </c>
      <c r="Q324" s="313">
        <f t="shared" si="253"/>
        <v>13458.496842105265</v>
      </c>
      <c r="R324" s="313">
        <f t="shared" si="254"/>
        <v>1784.2221052631583</v>
      </c>
      <c r="S324" s="314">
        <f t="shared" si="255"/>
        <v>10000</v>
      </c>
      <c r="T324" s="76"/>
      <c r="U324" s="313">
        <v>5432</v>
      </c>
      <c r="V324" s="315">
        <f t="shared" si="256"/>
        <v>432</v>
      </c>
      <c r="W324" s="319">
        <v>0</v>
      </c>
      <c r="X324" s="78">
        <v>5000</v>
      </c>
      <c r="Y324" s="474"/>
      <c r="AD324" s="6"/>
      <c r="AE324" s="6"/>
    </row>
    <row r="325" spans="1:31" s="5" customFormat="1" x14ac:dyDescent="0.25">
      <c r="A325" s="59">
        <v>133</v>
      </c>
      <c r="B325" s="182" t="s">
        <v>382</v>
      </c>
      <c r="C325" s="183" t="s">
        <v>383</v>
      </c>
      <c r="D325" s="229" t="s">
        <v>135</v>
      </c>
      <c r="E325" s="419">
        <v>45536</v>
      </c>
      <c r="F325" s="183" t="s">
        <v>384</v>
      </c>
      <c r="G325" s="183" t="s">
        <v>385</v>
      </c>
      <c r="H325" s="304">
        <f t="shared" si="247"/>
        <v>357.36842105263162</v>
      </c>
      <c r="I325" s="224">
        <f t="shared" si="248"/>
        <v>10864</v>
      </c>
      <c r="J325" s="312">
        <f t="shared" si="249"/>
        <v>14294.736842105265</v>
      </c>
      <c r="K325" s="312">
        <f t="shared" si="250"/>
        <v>1786.8421052631581</v>
      </c>
      <c r="L325" s="504">
        <v>0</v>
      </c>
      <c r="M325" s="297">
        <v>836.24</v>
      </c>
      <c r="N325" s="520">
        <v>2.62</v>
      </c>
      <c r="O325" s="297">
        <f t="shared" si="251"/>
        <v>864</v>
      </c>
      <c r="P325" s="313">
        <f t="shared" si="252"/>
        <v>1702.8600000000001</v>
      </c>
      <c r="Q325" s="313">
        <f t="shared" si="253"/>
        <v>13458.496842105265</v>
      </c>
      <c r="R325" s="313">
        <f t="shared" si="254"/>
        <v>1784.2221052631583</v>
      </c>
      <c r="S325" s="314">
        <f t="shared" si="255"/>
        <v>10000</v>
      </c>
      <c r="T325" s="76"/>
      <c r="U325" s="313">
        <v>5432</v>
      </c>
      <c r="V325" s="315">
        <f t="shared" si="256"/>
        <v>432</v>
      </c>
      <c r="W325" s="319">
        <v>0</v>
      </c>
      <c r="X325" s="78">
        <v>5000</v>
      </c>
      <c r="Y325" s="474"/>
      <c r="AD325" s="6"/>
      <c r="AE325" s="6"/>
    </row>
    <row r="326" spans="1:31" s="5" customFormat="1" ht="68.25" customHeight="1" x14ac:dyDescent="0.25">
      <c r="A326" s="42">
        <v>134</v>
      </c>
      <c r="B326" s="176" t="s">
        <v>363</v>
      </c>
      <c r="C326" s="177" t="s">
        <v>1343</v>
      </c>
      <c r="D326" s="229" t="s">
        <v>135</v>
      </c>
      <c r="E326" s="419">
        <v>45536</v>
      </c>
      <c r="F326" s="177" t="s">
        <v>364</v>
      </c>
      <c r="G326" s="177" t="s">
        <v>365</v>
      </c>
      <c r="H326" s="304">
        <f t="shared" si="247"/>
        <v>357.36842105263162</v>
      </c>
      <c r="I326" s="224">
        <f t="shared" si="248"/>
        <v>10864</v>
      </c>
      <c r="J326" s="312">
        <f t="shared" si="249"/>
        <v>14294.736842105265</v>
      </c>
      <c r="K326" s="312">
        <f t="shared" si="250"/>
        <v>1786.8421052631581</v>
      </c>
      <c r="L326" s="504">
        <v>0</v>
      </c>
      <c r="M326" s="297">
        <v>836.24</v>
      </c>
      <c r="N326" s="520">
        <v>2.62</v>
      </c>
      <c r="O326" s="297">
        <f t="shared" si="251"/>
        <v>864</v>
      </c>
      <c r="P326" s="313">
        <f t="shared" si="252"/>
        <v>1702.8600000000001</v>
      </c>
      <c r="Q326" s="313">
        <f t="shared" si="253"/>
        <v>13458.496842105265</v>
      </c>
      <c r="R326" s="313">
        <f t="shared" si="254"/>
        <v>1784.2221052631583</v>
      </c>
      <c r="S326" s="314">
        <f t="shared" si="255"/>
        <v>10000</v>
      </c>
      <c r="T326" s="66"/>
      <c r="U326" s="313">
        <v>5432</v>
      </c>
      <c r="V326" s="315">
        <f t="shared" si="256"/>
        <v>432</v>
      </c>
      <c r="W326" s="272">
        <v>0</v>
      </c>
      <c r="X326" s="81">
        <v>5000</v>
      </c>
      <c r="Y326" s="474"/>
      <c r="AD326" s="6"/>
      <c r="AE326" s="6"/>
    </row>
    <row r="327" spans="1:31" s="5" customFormat="1" ht="70.5" customHeight="1" x14ac:dyDescent="0.25">
      <c r="A327" s="59">
        <v>135</v>
      </c>
      <c r="B327" s="176" t="s">
        <v>366</v>
      </c>
      <c r="C327" s="177" t="s">
        <v>1344</v>
      </c>
      <c r="D327" s="229" t="s">
        <v>135</v>
      </c>
      <c r="E327" s="419">
        <v>45536</v>
      </c>
      <c r="F327" s="183" t="s">
        <v>367</v>
      </c>
      <c r="G327" s="177" t="s">
        <v>368</v>
      </c>
      <c r="H327" s="304">
        <f t="shared" si="247"/>
        <v>357.36842105263162</v>
      </c>
      <c r="I327" s="224">
        <f t="shared" si="248"/>
        <v>10864</v>
      </c>
      <c r="J327" s="312">
        <f t="shared" si="249"/>
        <v>14294.736842105265</v>
      </c>
      <c r="K327" s="312">
        <f t="shared" si="250"/>
        <v>1786.8421052631581</v>
      </c>
      <c r="L327" s="504">
        <v>0</v>
      </c>
      <c r="M327" s="297">
        <v>836.24</v>
      </c>
      <c r="N327" s="520">
        <v>2.62</v>
      </c>
      <c r="O327" s="297">
        <f t="shared" si="251"/>
        <v>864</v>
      </c>
      <c r="P327" s="313">
        <f t="shared" si="252"/>
        <v>1702.8600000000001</v>
      </c>
      <c r="Q327" s="313">
        <f t="shared" si="253"/>
        <v>13458.496842105265</v>
      </c>
      <c r="R327" s="313">
        <f t="shared" si="254"/>
        <v>1784.2221052631583</v>
      </c>
      <c r="S327" s="314">
        <f t="shared" si="255"/>
        <v>10000</v>
      </c>
      <c r="T327" s="66"/>
      <c r="U327" s="313">
        <v>5432</v>
      </c>
      <c r="V327" s="315">
        <f t="shared" si="256"/>
        <v>432</v>
      </c>
      <c r="W327" s="272">
        <v>0</v>
      </c>
      <c r="X327" s="78">
        <v>5000</v>
      </c>
      <c r="Y327" s="474"/>
      <c r="AD327" s="6"/>
      <c r="AE327" s="6"/>
    </row>
    <row r="328" spans="1:31" s="5" customFormat="1" x14ac:dyDescent="0.25">
      <c r="A328" s="42">
        <v>136</v>
      </c>
      <c r="B328" s="182" t="s">
        <v>1352</v>
      </c>
      <c r="C328" s="183" t="s">
        <v>373</v>
      </c>
      <c r="D328" s="229" t="s">
        <v>135</v>
      </c>
      <c r="E328" s="419">
        <v>45536</v>
      </c>
      <c r="F328" s="183" t="s">
        <v>374</v>
      </c>
      <c r="G328" s="183" t="s">
        <v>1483</v>
      </c>
      <c r="H328" s="304">
        <f t="shared" si="247"/>
        <v>515.8552631578948</v>
      </c>
      <c r="I328" s="224">
        <f t="shared" si="248"/>
        <v>15682</v>
      </c>
      <c r="J328" s="312">
        <f t="shared" si="249"/>
        <v>20634.210526315794</v>
      </c>
      <c r="K328" s="312">
        <f t="shared" si="250"/>
        <v>2579.2763157894742</v>
      </c>
      <c r="L328" s="504">
        <v>0</v>
      </c>
      <c r="M328" s="297">
        <v>2014.47</v>
      </c>
      <c r="N328" s="520">
        <v>26.03</v>
      </c>
      <c r="O328" s="297">
        <f t="shared" si="251"/>
        <v>1682</v>
      </c>
      <c r="P328" s="313">
        <f t="shared" si="252"/>
        <v>3722.5</v>
      </c>
      <c r="Q328" s="313">
        <f t="shared" si="253"/>
        <v>18619.740526315793</v>
      </c>
      <c r="R328" s="313">
        <f t="shared" si="254"/>
        <v>2553.246315789474</v>
      </c>
      <c r="S328" s="314">
        <f t="shared" si="255"/>
        <v>14000</v>
      </c>
      <c r="T328" s="76"/>
      <c r="U328" s="313">
        <v>7841</v>
      </c>
      <c r="V328" s="315">
        <f t="shared" si="256"/>
        <v>841</v>
      </c>
      <c r="W328" s="319">
        <v>0</v>
      </c>
      <c r="X328" s="78">
        <v>7000</v>
      </c>
      <c r="Y328" s="474"/>
      <c r="AD328" s="6"/>
      <c r="AE328" s="6"/>
    </row>
    <row r="329" spans="1:31" s="5" customFormat="1" ht="72" customHeight="1" x14ac:dyDescent="0.25">
      <c r="A329" s="59">
        <v>137</v>
      </c>
      <c r="B329" s="182" t="s">
        <v>407</v>
      </c>
      <c r="C329" s="177" t="s">
        <v>1345</v>
      </c>
      <c r="D329" s="229" t="s">
        <v>135</v>
      </c>
      <c r="E329" s="419">
        <v>45536</v>
      </c>
      <c r="F329" s="183" t="s">
        <v>408</v>
      </c>
      <c r="G329" s="183" t="s">
        <v>409</v>
      </c>
      <c r="H329" s="304">
        <f t="shared" si="247"/>
        <v>357.36842105263162</v>
      </c>
      <c r="I329" s="224">
        <f t="shared" si="248"/>
        <v>10864</v>
      </c>
      <c r="J329" s="312">
        <f t="shared" si="249"/>
        <v>14294.736842105265</v>
      </c>
      <c r="K329" s="312">
        <f t="shared" si="250"/>
        <v>1786.8421052631581</v>
      </c>
      <c r="L329" s="504">
        <v>0</v>
      </c>
      <c r="M329" s="297">
        <v>836.24</v>
      </c>
      <c r="N329" s="520">
        <v>2.62</v>
      </c>
      <c r="O329" s="297">
        <f t="shared" si="251"/>
        <v>864</v>
      </c>
      <c r="P329" s="313">
        <f t="shared" si="252"/>
        <v>1702.8600000000001</v>
      </c>
      <c r="Q329" s="313">
        <f t="shared" si="253"/>
        <v>13458.496842105265</v>
      </c>
      <c r="R329" s="313">
        <f t="shared" si="254"/>
        <v>1784.2221052631583</v>
      </c>
      <c r="S329" s="314">
        <f t="shared" si="255"/>
        <v>10000</v>
      </c>
      <c r="T329" s="76"/>
      <c r="U329" s="313">
        <v>5432</v>
      </c>
      <c r="V329" s="315">
        <f t="shared" si="256"/>
        <v>432</v>
      </c>
      <c r="W329" s="319">
        <v>0</v>
      </c>
      <c r="X329" s="78">
        <v>5000</v>
      </c>
      <c r="Y329" s="474"/>
      <c r="AD329" s="6"/>
      <c r="AE329" s="6"/>
    </row>
    <row r="330" spans="1:31" s="5" customFormat="1" ht="60.75" customHeight="1" x14ac:dyDescent="0.25">
      <c r="A330" s="42">
        <v>138</v>
      </c>
      <c r="B330" s="176" t="s">
        <v>375</v>
      </c>
      <c r="C330" s="177" t="s">
        <v>376</v>
      </c>
      <c r="D330" s="229" t="s">
        <v>135</v>
      </c>
      <c r="E330" s="419">
        <v>45536</v>
      </c>
      <c r="F330" s="177" t="s">
        <v>377</v>
      </c>
      <c r="G330" s="177" t="s">
        <v>378</v>
      </c>
      <c r="H330" s="304">
        <f t="shared" si="247"/>
        <v>475.5263157894737</v>
      </c>
      <c r="I330" s="224">
        <f t="shared" si="248"/>
        <v>14456</v>
      </c>
      <c r="J330" s="312">
        <f t="shared" si="249"/>
        <v>19021.052631578947</v>
      </c>
      <c r="K330" s="312">
        <f t="shared" si="250"/>
        <v>2377.6315789473683</v>
      </c>
      <c r="L330" s="504">
        <v>0</v>
      </c>
      <c r="M330" s="297">
        <v>1669.9</v>
      </c>
      <c r="N330" s="520">
        <v>13.97</v>
      </c>
      <c r="O330" s="297">
        <f t="shared" si="251"/>
        <v>1456</v>
      </c>
      <c r="P330" s="313">
        <f t="shared" si="252"/>
        <v>3139.87</v>
      </c>
      <c r="Q330" s="313">
        <f t="shared" si="253"/>
        <v>17351.152631578945</v>
      </c>
      <c r="R330" s="313">
        <f t="shared" si="254"/>
        <v>2363.6615789473685</v>
      </c>
      <c r="S330" s="314">
        <f t="shared" si="255"/>
        <v>13000</v>
      </c>
      <c r="T330" s="66"/>
      <c r="U330" s="313">
        <v>7228</v>
      </c>
      <c r="V330" s="315">
        <f t="shared" si="256"/>
        <v>728</v>
      </c>
      <c r="W330" s="272">
        <v>0</v>
      </c>
      <c r="X330" s="81">
        <v>6500</v>
      </c>
      <c r="Y330" s="474"/>
      <c r="AD330" s="6"/>
      <c r="AE330" s="6"/>
    </row>
    <row r="331" spans="1:31" s="5" customFormat="1" x14ac:dyDescent="0.25">
      <c r="A331" s="59">
        <v>139</v>
      </c>
      <c r="B331" s="182" t="s">
        <v>392</v>
      </c>
      <c r="C331" s="183" t="s">
        <v>393</v>
      </c>
      <c r="D331" s="229" t="s">
        <v>135</v>
      </c>
      <c r="E331" s="419">
        <v>45536</v>
      </c>
      <c r="F331" s="183" t="s">
        <v>394</v>
      </c>
      <c r="G331" s="183" t="s">
        <v>395</v>
      </c>
      <c r="H331" s="304">
        <f t="shared" si="247"/>
        <v>396.0526315789474</v>
      </c>
      <c r="I331" s="224">
        <f t="shared" si="248"/>
        <v>12040</v>
      </c>
      <c r="J331" s="312">
        <f t="shared" si="249"/>
        <v>15842.105263157897</v>
      </c>
      <c r="K331" s="312">
        <f t="shared" si="250"/>
        <v>1980.2631578947371</v>
      </c>
      <c r="L331" s="504">
        <v>0</v>
      </c>
      <c r="M331" s="297">
        <v>1104.81</v>
      </c>
      <c r="N331" s="520">
        <v>6.34</v>
      </c>
      <c r="O331" s="297">
        <f t="shared" si="251"/>
        <v>1040</v>
      </c>
      <c r="P331" s="313">
        <f t="shared" si="252"/>
        <v>2151.1499999999996</v>
      </c>
      <c r="Q331" s="313">
        <f t="shared" si="253"/>
        <v>14737.295263157897</v>
      </c>
      <c r="R331" s="313">
        <f t="shared" si="254"/>
        <v>1973.9231578947372</v>
      </c>
      <c r="S331" s="314">
        <f t="shared" si="255"/>
        <v>11000</v>
      </c>
      <c r="T331" s="76"/>
      <c r="U331" s="313">
        <v>6020</v>
      </c>
      <c r="V331" s="315">
        <f t="shared" si="256"/>
        <v>520</v>
      </c>
      <c r="W331" s="319">
        <v>0</v>
      </c>
      <c r="X331" s="78">
        <v>5500</v>
      </c>
      <c r="Y331" s="474"/>
      <c r="AD331" s="6"/>
      <c r="AE331" s="6"/>
    </row>
    <row r="332" spans="1:31" s="5" customFormat="1" ht="57" customHeight="1" x14ac:dyDescent="0.25">
      <c r="A332" s="42">
        <v>140</v>
      </c>
      <c r="B332" s="182" t="s">
        <v>1316</v>
      </c>
      <c r="C332" s="177" t="s">
        <v>1346</v>
      </c>
      <c r="D332" s="229" t="s">
        <v>135</v>
      </c>
      <c r="E332" s="419">
        <v>45536</v>
      </c>
      <c r="F332" s="183" t="s">
        <v>349</v>
      </c>
      <c r="G332" s="183" t="s">
        <v>350</v>
      </c>
      <c r="H332" s="304">
        <f t="shared" si="247"/>
        <v>435.39473684210526</v>
      </c>
      <c r="I332" s="224">
        <f t="shared" si="248"/>
        <v>13236</v>
      </c>
      <c r="J332" s="312">
        <f t="shared" si="249"/>
        <v>17415.78947368421</v>
      </c>
      <c r="K332" s="312">
        <f t="shared" si="250"/>
        <v>2176.9736842105262</v>
      </c>
      <c r="L332" s="504">
        <v>0</v>
      </c>
      <c r="M332" s="297">
        <v>1208.45</v>
      </c>
      <c r="N332" s="520">
        <v>10.11</v>
      </c>
      <c r="O332" s="297">
        <f t="shared" si="251"/>
        <v>1236</v>
      </c>
      <c r="P332" s="313">
        <f t="shared" si="252"/>
        <v>2454.56</v>
      </c>
      <c r="Q332" s="313">
        <f t="shared" si="253"/>
        <v>16207.339473684209</v>
      </c>
      <c r="R332" s="313">
        <f t="shared" si="254"/>
        <v>2166.8636842105261</v>
      </c>
      <c r="S332" s="314">
        <f t="shared" si="255"/>
        <v>12000</v>
      </c>
      <c r="T332" s="76"/>
      <c r="U332" s="313">
        <v>6618</v>
      </c>
      <c r="V332" s="315">
        <f t="shared" si="256"/>
        <v>618</v>
      </c>
      <c r="W332" s="319">
        <v>0</v>
      </c>
      <c r="X332" s="78">
        <v>6000</v>
      </c>
      <c r="Y332" s="474"/>
      <c r="AD332" s="6"/>
      <c r="AE332" s="6"/>
    </row>
    <row r="333" spans="1:31" s="5" customFormat="1" ht="51.75" customHeight="1" x14ac:dyDescent="0.25">
      <c r="A333" s="59">
        <v>141</v>
      </c>
      <c r="B333" s="182" t="s">
        <v>1317</v>
      </c>
      <c r="C333" s="177" t="s">
        <v>1347</v>
      </c>
      <c r="D333" s="229" t="s">
        <v>135</v>
      </c>
      <c r="E333" s="419">
        <v>45536</v>
      </c>
      <c r="F333" s="183" t="s">
        <v>351</v>
      </c>
      <c r="G333" s="183" t="s">
        <v>352</v>
      </c>
      <c r="H333" s="304">
        <f t="shared" si="247"/>
        <v>357.36842105263162</v>
      </c>
      <c r="I333" s="224">
        <f t="shared" si="248"/>
        <v>10864</v>
      </c>
      <c r="J333" s="312">
        <f t="shared" si="249"/>
        <v>14294.736842105265</v>
      </c>
      <c r="K333" s="312">
        <f t="shared" si="250"/>
        <v>1786.8421052631581</v>
      </c>
      <c r="L333" s="504">
        <v>0</v>
      </c>
      <c r="M333" s="297">
        <v>836.24</v>
      </c>
      <c r="N333" s="520">
        <v>2.62</v>
      </c>
      <c r="O333" s="297">
        <f t="shared" si="251"/>
        <v>864</v>
      </c>
      <c r="P333" s="313">
        <f t="shared" si="252"/>
        <v>1702.8600000000001</v>
      </c>
      <c r="Q333" s="313">
        <f t="shared" si="253"/>
        <v>13458.496842105265</v>
      </c>
      <c r="R333" s="313">
        <f t="shared" si="254"/>
        <v>1784.2221052631583</v>
      </c>
      <c r="S333" s="314">
        <f t="shared" si="255"/>
        <v>10000</v>
      </c>
      <c r="T333" s="76"/>
      <c r="U333" s="313">
        <v>5432</v>
      </c>
      <c r="V333" s="315">
        <f t="shared" si="256"/>
        <v>432</v>
      </c>
      <c r="W333" s="319">
        <v>0</v>
      </c>
      <c r="X333" s="78">
        <v>5000</v>
      </c>
      <c r="Y333" s="474"/>
      <c r="AD333" s="6"/>
      <c r="AE333" s="6"/>
    </row>
    <row r="334" spans="1:31" s="5" customFormat="1" ht="64.5" customHeight="1" x14ac:dyDescent="0.25">
      <c r="A334" s="42">
        <v>142</v>
      </c>
      <c r="B334" s="182" t="s">
        <v>1318</v>
      </c>
      <c r="C334" s="177" t="s">
        <v>353</v>
      </c>
      <c r="D334" s="229" t="s">
        <v>135</v>
      </c>
      <c r="E334" s="419">
        <v>45536</v>
      </c>
      <c r="F334" s="183" t="s">
        <v>354</v>
      </c>
      <c r="G334" s="183" t="s">
        <v>355</v>
      </c>
      <c r="H334" s="304">
        <f t="shared" si="247"/>
        <v>269.21052631578948</v>
      </c>
      <c r="I334" s="224">
        <f t="shared" si="248"/>
        <v>8184</v>
      </c>
      <c r="J334" s="312">
        <f t="shared" si="249"/>
        <v>10768.42105263158</v>
      </c>
      <c r="K334" s="312">
        <f t="shared" si="250"/>
        <v>1346.0526315789475</v>
      </c>
      <c r="L334" s="504">
        <v>0</v>
      </c>
      <c r="M334" s="297">
        <v>485.22</v>
      </c>
      <c r="N334" s="520">
        <v>0</v>
      </c>
      <c r="O334" s="297">
        <f t="shared" si="251"/>
        <v>184</v>
      </c>
      <c r="P334" s="313">
        <f t="shared" si="252"/>
        <v>669.22</v>
      </c>
      <c r="Q334" s="313">
        <f t="shared" si="253"/>
        <v>10283.201052631581</v>
      </c>
      <c r="R334" s="313">
        <f t="shared" si="254"/>
        <v>1346.0526315789475</v>
      </c>
      <c r="S334" s="314">
        <f t="shared" si="255"/>
        <v>8000</v>
      </c>
      <c r="T334" s="76"/>
      <c r="U334" s="313">
        <v>4092</v>
      </c>
      <c r="V334" s="315">
        <f t="shared" si="256"/>
        <v>92</v>
      </c>
      <c r="W334" s="319">
        <v>0</v>
      </c>
      <c r="X334" s="78">
        <v>4000</v>
      </c>
      <c r="Y334" s="474"/>
      <c r="AD334" s="6"/>
      <c r="AE334" s="6"/>
    </row>
    <row r="335" spans="1:31" s="5" customFormat="1" ht="51.75" customHeight="1" x14ac:dyDescent="0.25">
      <c r="A335" s="59">
        <v>143</v>
      </c>
      <c r="B335" s="176" t="s">
        <v>414</v>
      </c>
      <c r="C335" s="177" t="s">
        <v>415</v>
      </c>
      <c r="D335" s="229" t="s">
        <v>135</v>
      </c>
      <c r="E335" s="419">
        <v>45536</v>
      </c>
      <c r="F335" s="177" t="s">
        <v>416</v>
      </c>
      <c r="G335" s="177" t="s">
        <v>417</v>
      </c>
      <c r="H335" s="304">
        <f t="shared" si="247"/>
        <v>269.21052631578948</v>
      </c>
      <c r="I335" s="224">
        <f t="shared" si="248"/>
        <v>8184</v>
      </c>
      <c r="J335" s="312">
        <f t="shared" si="249"/>
        <v>10768.42105263158</v>
      </c>
      <c r="K335" s="312">
        <f t="shared" si="250"/>
        <v>1346.0526315789475</v>
      </c>
      <c r="L335" s="504">
        <v>0</v>
      </c>
      <c r="M335" s="297">
        <v>485.22</v>
      </c>
      <c r="N335" s="520">
        <v>0</v>
      </c>
      <c r="O335" s="297">
        <f t="shared" si="251"/>
        <v>184</v>
      </c>
      <c r="P335" s="313">
        <f t="shared" si="252"/>
        <v>669.22</v>
      </c>
      <c r="Q335" s="313">
        <f t="shared" si="253"/>
        <v>10283.201052631581</v>
      </c>
      <c r="R335" s="313">
        <f t="shared" si="254"/>
        <v>1346.0526315789475</v>
      </c>
      <c r="S335" s="314">
        <f t="shared" si="255"/>
        <v>8000</v>
      </c>
      <c r="T335" s="66"/>
      <c r="U335" s="313">
        <v>4092</v>
      </c>
      <c r="V335" s="315">
        <f t="shared" si="256"/>
        <v>92</v>
      </c>
      <c r="W335" s="272">
        <v>0</v>
      </c>
      <c r="X335" s="81">
        <v>4000</v>
      </c>
      <c r="Y335" s="474"/>
      <c r="AD335" s="6"/>
      <c r="AE335" s="6"/>
    </row>
    <row r="336" spans="1:31" s="5" customFormat="1" x14ac:dyDescent="0.25">
      <c r="A336" s="42">
        <v>144</v>
      </c>
      <c r="B336" s="182" t="s">
        <v>404</v>
      </c>
      <c r="C336" s="183" t="s">
        <v>397</v>
      </c>
      <c r="D336" s="229" t="s">
        <v>135</v>
      </c>
      <c r="E336" s="419">
        <v>45536</v>
      </c>
      <c r="F336" s="183" t="s">
        <v>405</v>
      </c>
      <c r="G336" s="183" t="s">
        <v>406</v>
      </c>
      <c r="H336" s="304">
        <f t="shared" si="247"/>
        <v>197.36842105263159</v>
      </c>
      <c r="I336" s="224">
        <f t="shared" si="248"/>
        <v>6000</v>
      </c>
      <c r="J336" s="312">
        <f t="shared" si="249"/>
        <v>7894.7368421052633</v>
      </c>
      <c r="K336" s="312">
        <f t="shared" si="250"/>
        <v>986.84210526315792</v>
      </c>
      <c r="L336" s="504">
        <v>0</v>
      </c>
      <c r="M336" s="297">
        <v>254.61</v>
      </c>
      <c r="N336" s="520">
        <v>0</v>
      </c>
      <c r="O336" s="297">
        <f t="shared" si="251"/>
        <v>0</v>
      </c>
      <c r="P336" s="313">
        <f t="shared" si="252"/>
        <v>254.61</v>
      </c>
      <c r="Q336" s="313">
        <f t="shared" si="253"/>
        <v>7640.1268421052637</v>
      </c>
      <c r="R336" s="313">
        <f t="shared" si="254"/>
        <v>986.84210526315792</v>
      </c>
      <c r="S336" s="314">
        <f t="shared" si="255"/>
        <v>6000</v>
      </c>
      <c r="T336" s="76"/>
      <c r="U336" s="313">
        <v>3000</v>
      </c>
      <c r="V336" s="315">
        <f t="shared" si="256"/>
        <v>0</v>
      </c>
      <c r="W336" s="319">
        <v>0</v>
      </c>
      <c r="X336" s="78">
        <v>3000</v>
      </c>
      <c r="Y336" s="474"/>
      <c r="AD336" s="6"/>
      <c r="AE336" s="6"/>
    </row>
    <row r="337" spans="1:31" s="5" customFormat="1" ht="68.25" customHeight="1" x14ac:dyDescent="0.25">
      <c r="A337" s="59">
        <v>145</v>
      </c>
      <c r="B337" s="176" t="s">
        <v>356</v>
      </c>
      <c r="C337" s="183" t="s">
        <v>357</v>
      </c>
      <c r="D337" s="229" t="s">
        <v>135</v>
      </c>
      <c r="E337" s="419">
        <v>45536</v>
      </c>
      <c r="F337" s="183" t="s">
        <v>358</v>
      </c>
      <c r="G337" s="183" t="s">
        <v>359</v>
      </c>
      <c r="H337" s="304">
        <f t="shared" si="247"/>
        <v>164.47368421052633</v>
      </c>
      <c r="I337" s="224">
        <f t="shared" si="248"/>
        <v>5000</v>
      </c>
      <c r="J337" s="312">
        <f t="shared" si="249"/>
        <v>6578.9473684210534</v>
      </c>
      <c r="K337" s="312">
        <f t="shared" si="250"/>
        <v>822.36842105263167</v>
      </c>
      <c r="L337" s="504">
        <v>0</v>
      </c>
      <c r="M337" s="297">
        <v>170.4</v>
      </c>
      <c r="N337" s="520">
        <v>0</v>
      </c>
      <c r="O337" s="297">
        <f t="shared" si="251"/>
        <v>0</v>
      </c>
      <c r="P337" s="313">
        <f t="shared" si="252"/>
        <v>170.4</v>
      </c>
      <c r="Q337" s="313">
        <f t="shared" si="253"/>
        <v>6408.5473684210538</v>
      </c>
      <c r="R337" s="313">
        <f t="shared" si="254"/>
        <v>822.36842105263167</v>
      </c>
      <c r="S337" s="314">
        <f t="shared" si="255"/>
        <v>5000</v>
      </c>
      <c r="T337" s="76"/>
      <c r="U337" s="313">
        <v>2500</v>
      </c>
      <c r="V337" s="315">
        <f t="shared" si="256"/>
        <v>0</v>
      </c>
      <c r="W337" s="319">
        <v>0</v>
      </c>
      <c r="X337" s="78">
        <v>2500</v>
      </c>
      <c r="Y337" s="474"/>
      <c r="AD337" s="6"/>
      <c r="AE337" s="6"/>
    </row>
    <row r="338" spans="1:31" s="5" customFormat="1" x14ac:dyDescent="0.25">
      <c r="A338" s="42">
        <v>146</v>
      </c>
      <c r="B338" s="182" t="s">
        <v>360</v>
      </c>
      <c r="C338" s="183" t="s">
        <v>1348</v>
      </c>
      <c r="D338" s="229" t="s">
        <v>135</v>
      </c>
      <c r="E338" s="419">
        <v>45536</v>
      </c>
      <c r="F338" s="183" t="s">
        <v>361</v>
      </c>
      <c r="G338" s="183" t="s">
        <v>362</v>
      </c>
      <c r="H338" s="304">
        <f t="shared" si="247"/>
        <v>164.47368421052633</v>
      </c>
      <c r="I338" s="224">
        <f t="shared" si="248"/>
        <v>5000</v>
      </c>
      <c r="J338" s="312">
        <f t="shared" si="249"/>
        <v>6578.9473684210534</v>
      </c>
      <c r="K338" s="312">
        <f t="shared" si="250"/>
        <v>822.36842105263167</v>
      </c>
      <c r="L338" s="504">
        <v>0</v>
      </c>
      <c r="M338" s="297">
        <v>170.4</v>
      </c>
      <c r="N338" s="520">
        <v>0</v>
      </c>
      <c r="O338" s="297">
        <f t="shared" si="251"/>
        <v>0</v>
      </c>
      <c r="P338" s="313">
        <f t="shared" si="252"/>
        <v>170.4</v>
      </c>
      <c r="Q338" s="313">
        <f t="shared" si="253"/>
        <v>6408.5473684210538</v>
      </c>
      <c r="R338" s="313">
        <f t="shared" si="254"/>
        <v>822.36842105263167</v>
      </c>
      <c r="S338" s="314">
        <f t="shared" si="255"/>
        <v>5000</v>
      </c>
      <c r="T338" s="76"/>
      <c r="U338" s="313">
        <v>2500</v>
      </c>
      <c r="V338" s="315">
        <f t="shared" si="256"/>
        <v>0</v>
      </c>
      <c r="W338" s="319">
        <v>0</v>
      </c>
      <c r="X338" s="78">
        <v>2500</v>
      </c>
      <c r="Y338" s="474"/>
      <c r="AD338" s="6"/>
      <c r="AE338" s="6"/>
    </row>
    <row r="339" spans="1:31" s="5" customFormat="1" x14ac:dyDescent="0.25">
      <c r="A339" s="59">
        <v>147</v>
      </c>
      <c r="B339" s="182" t="s">
        <v>1502</v>
      </c>
      <c r="C339" s="183" t="s">
        <v>1503</v>
      </c>
      <c r="D339" s="229" t="s">
        <v>135</v>
      </c>
      <c r="E339" s="419">
        <v>45612</v>
      </c>
      <c r="F339" s="183" t="s">
        <v>1504</v>
      </c>
      <c r="G339" s="183" t="s">
        <v>1505</v>
      </c>
      <c r="H339" s="304">
        <f t="shared" si="247"/>
        <v>435.39473684210526</v>
      </c>
      <c r="I339" s="224">
        <f t="shared" si="248"/>
        <v>13236</v>
      </c>
      <c r="J339" s="312">
        <f t="shared" si="249"/>
        <v>17415.78947368421</v>
      </c>
      <c r="K339" s="312">
        <f t="shared" si="250"/>
        <v>2176.9736842105262</v>
      </c>
      <c r="L339" s="504">
        <v>0</v>
      </c>
      <c r="M339" s="297">
        <v>1208.45</v>
      </c>
      <c r="N339" s="520">
        <v>10.11</v>
      </c>
      <c r="O339" s="297">
        <f t="shared" si="251"/>
        <v>1236</v>
      </c>
      <c r="P339" s="313">
        <f t="shared" si="252"/>
        <v>2454.56</v>
      </c>
      <c r="Q339" s="313">
        <f t="shared" si="253"/>
        <v>16207.339473684209</v>
      </c>
      <c r="R339" s="313">
        <f t="shared" si="254"/>
        <v>2166.8636842105261</v>
      </c>
      <c r="S339" s="314">
        <f t="shared" si="255"/>
        <v>12000</v>
      </c>
      <c r="T339" s="76"/>
      <c r="U339" s="313">
        <v>6618</v>
      </c>
      <c r="V339" s="315">
        <f t="shared" si="256"/>
        <v>618</v>
      </c>
      <c r="W339" s="319">
        <v>0</v>
      </c>
      <c r="X339" s="78">
        <v>6000</v>
      </c>
      <c r="Y339" s="474"/>
      <c r="AD339" s="6"/>
      <c r="AE339" s="6"/>
    </row>
    <row r="340" spans="1:31" s="5" customFormat="1" x14ac:dyDescent="0.25">
      <c r="A340" s="42">
        <v>148</v>
      </c>
      <c r="B340" s="182" t="s">
        <v>1506</v>
      </c>
      <c r="C340" s="183" t="s">
        <v>1507</v>
      </c>
      <c r="D340" s="229" t="s">
        <v>135</v>
      </c>
      <c r="E340" s="419">
        <v>45612</v>
      </c>
      <c r="F340" s="183" t="s">
        <v>1508</v>
      </c>
      <c r="G340" s="183" t="s">
        <v>1509</v>
      </c>
      <c r="H340" s="304">
        <f t="shared" si="247"/>
        <v>269.21052631578948</v>
      </c>
      <c r="I340" s="224">
        <f t="shared" si="248"/>
        <v>8184</v>
      </c>
      <c r="J340" s="312">
        <f t="shared" si="249"/>
        <v>10768.42105263158</v>
      </c>
      <c r="K340" s="312">
        <f t="shared" si="250"/>
        <v>1346.0526315789475</v>
      </c>
      <c r="L340" s="504">
        <v>0</v>
      </c>
      <c r="M340" s="297">
        <v>785.22</v>
      </c>
      <c r="N340" s="520">
        <v>0</v>
      </c>
      <c r="O340" s="297">
        <f t="shared" si="251"/>
        <v>184</v>
      </c>
      <c r="P340" s="313">
        <f t="shared" si="252"/>
        <v>969.22</v>
      </c>
      <c r="Q340" s="313">
        <f t="shared" si="253"/>
        <v>9983.2010526315808</v>
      </c>
      <c r="R340" s="313">
        <f t="shared" si="254"/>
        <v>1346.0526315789475</v>
      </c>
      <c r="S340" s="314">
        <f t="shared" si="255"/>
        <v>8000</v>
      </c>
      <c r="T340" s="76"/>
      <c r="U340" s="305">
        <v>4092</v>
      </c>
      <c r="V340" s="315">
        <f t="shared" si="256"/>
        <v>92</v>
      </c>
      <c r="W340" s="261">
        <v>0</v>
      </c>
      <c r="X340" s="262">
        <v>4000</v>
      </c>
      <c r="Y340" s="474"/>
      <c r="AD340" s="6"/>
      <c r="AE340" s="6"/>
    </row>
    <row r="341" spans="1:31" s="5" customFormat="1" ht="68.25" customHeight="1" x14ac:dyDescent="0.25">
      <c r="A341" s="59">
        <v>149</v>
      </c>
      <c r="B341" s="176" t="s">
        <v>369</v>
      </c>
      <c r="C341" s="177" t="s">
        <v>370</v>
      </c>
      <c r="D341" s="229" t="s">
        <v>135</v>
      </c>
      <c r="E341" s="419">
        <v>45536</v>
      </c>
      <c r="F341" s="177" t="s">
        <v>371</v>
      </c>
      <c r="G341" s="177" t="s">
        <v>372</v>
      </c>
      <c r="H341" s="304">
        <f t="shared" si="247"/>
        <v>164.47368421052633</v>
      </c>
      <c r="I341" s="224">
        <f t="shared" si="248"/>
        <v>5000</v>
      </c>
      <c r="J341" s="312">
        <f t="shared" si="249"/>
        <v>6578.9473684210534</v>
      </c>
      <c r="K341" s="312">
        <f t="shared" si="250"/>
        <v>822.36842105263167</v>
      </c>
      <c r="L341" s="504">
        <v>0</v>
      </c>
      <c r="M341" s="297">
        <v>170.4</v>
      </c>
      <c r="N341" s="520">
        <v>0</v>
      </c>
      <c r="O341" s="297">
        <f t="shared" si="251"/>
        <v>0</v>
      </c>
      <c r="P341" s="313">
        <f t="shared" si="252"/>
        <v>170.4</v>
      </c>
      <c r="Q341" s="313">
        <f t="shared" si="253"/>
        <v>6408.5473684210538</v>
      </c>
      <c r="R341" s="313">
        <f t="shared" si="254"/>
        <v>822.36842105263167</v>
      </c>
      <c r="S341" s="314">
        <f t="shared" si="255"/>
        <v>5000</v>
      </c>
      <c r="T341" s="66"/>
      <c r="U341" s="313">
        <v>2500</v>
      </c>
      <c r="V341" s="315">
        <f t="shared" si="256"/>
        <v>0</v>
      </c>
      <c r="W341" s="272">
        <v>0</v>
      </c>
      <c r="X341" s="78">
        <v>2500</v>
      </c>
      <c r="Y341" s="474"/>
      <c r="AD341" s="6"/>
      <c r="AE341" s="6"/>
    </row>
    <row r="342" spans="1:31" s="5" customFormat="1" x14ac:dyDescent="0.25">
      <c r="A342" s="42">
        <v>150</v>
      </c>
      <c r="B342" s="182" t="s">
        <v>396</v>
      </c>
      <c r="C342" s="183" t="s">
        <v>1349</v>
      </c>
      <c r="D342" s="229" t="s">
        <v>135</v>
      </c>
      <c r="E342" s="419">
        <v>45536</v>
      </c>
      <c r="F342" s="183" t="s">
        <v>398</v>
      </c>
      <c r="G342" s="183" t="s">
        <v>399</v>
      </c>
      <c r="H342" s="304">
        <f t="shared" si="247"/>
        <v>164.47368421052633</v>
      </c>
      <c r="I342" s="224">
        <f t="shared" si="248"/>
        <v>5000</v>
      </c>
      <c r="J342" s="312">
        <f t="shared" si="249"/>
        <v>6578.9473684210534</v>
      </c>
      <c r="K342" s="312">
        <f t="shared" si="250"/>
        <v>822.36842105263167</v>
      </c>
      <c r="L342" s="504">
        <v>0</v>
      </c>
      <c r="M342" s="297">
        <v>170.4</v>
      </c>
      <c r="N342" s="520">
        <v>0</v>
      </c>
      <c r="O342" s="297">
        <f t="shared" si="251"/>
        <v>0</v>
      </c>
      <c r="P342" s="313">
        <f t="shared" si="252"/>
        <v>170.4</v>
      </c>
      <c r="Q342" s="313">
        <f t="shared" si="253"/>
        <v>6408.5473684210538</v>
      </c>
      <c r="R342" s="313">
        <f t="shared" si="254"/>
        <v>822.36842105263167</v>
      </c>
      <c r="S342" s="314">
        <f t="shared" si="255"/>
        <v>5000</v>
      </c>
      <c r="T342" s="320"/>
      <c r="U342" s="313">
        <v>2500</v>
      </c>
      <c r="V342" s="315">
        <f t="shared" si="256"/>
        <v>0</v>
      </c>
      <c r="W342" s="321">
        <v>0</v>
      </c>
      <c r="X342" s="78">
        <v>2500</v>
      </c>
      <c r="Y342" s="474"/>
      <c r="AD342" s="6"/>
      <c r="AE342" s="6"/>
    </row>
    <row r="343" spans="1:31" s="5" customFormat="1" x14ac:dyDescent="0.25">
      <c r="A343" s="59">
        <v>151</v>
      </c>
      <c r="B343" s="176" t="s">
        <v>400</v>
      </c>
      <c r="C343" s="183" t="s">
        <v>401</v>
      </c>
      <c r="D343" s="229" t="s">
        <v>135</v>
      </c>
      <c r="E343" s="419">
        <v>45536</v>
      </c>
      <c r="F343" s="177" t="s">
        <v>402</v>
      </c>
      <c r="G343" s="177" t="s">
        <v>403</v>
      </c>
      <c r="H343" s="304">
        <f t="shared" si="247"/>
        <v>164.47368421052633</v>
      </c>
      <c r="I343" s="224">
        <f t="shared" si="248"/>
        <v>5000</v>
      </c>
      <c r="J343" s="312">
        <f t="shared" si="249"/>
        <v>6578.9473684210534</v>
      </c>
      <c r="K343" s="312">
        <f t="shared" si="250"/>
        <v>822.36842105263167</v>
      </c>
      <c r="L343" s="504">
        <v>0</v>
      </c>
      <c r="M343" s="297">
        <v>170.4</v>
      </c>
      <c r="N343" s="520">
        <v>0</v>
      </c>
      <c r="O343" s="297">
        <f t="shared" si="251"/>
        <v>0</v>
      </c>
      <c r="P343" s="313">
        <f t="shared" si="252"/>
        <v>170.4</v>
      </c>
      <c r="Q343" s="313">
        <f t="shared" si="253"/>
        <v>6408.5473684210538</v>
      </c>
      <c r="R343" s="313">
        <f t="shared" si="254"/>
        <v>822.36842105263167</v>
      </c>
      <c r="S343" s="314">
        <f t="shared" si="255"/>
        <v>5000</v>
      </c>
      <c r="T343" s="66"/>
      <c r="U343" s="313">
        <v>2500</v>
      </c>
      <c r="V343" s="315">
        <f t="shared" si="256"/>
        <v>0</v>
      </c>
      <c r="W343" s="272">
        <v>0</v>
      </c>
      <c r="X343" s="78">
        <v>2500</v>
      </c>
      <c r="Y343" s="474"/>
      <c r="AD343" s="6"/>
      <c r="AE343" s="6"/>
    </row>
    <row r="344" spans="1:31" s="5" customFormat="1" ht="75.75" customHeight="1" x14ac:dyDescent="0.25">
      <c r="A344" s="42">
        <v>152</v>
      </c>
      <c r="B344" s="219" t="s">
        <v>410</v>
      </c>
      <c r="C344" s="368" t="s">
        <v>411</v>
      </c>
      <c r="D344" s="233" t="s">
        <v>135</v>
      </c>
      <c r="E344" s="420">
        <v>45536</v>
      </c>
      <c r="F344" s="231" t="s">
        <v>412</v>
      </c>
      <c r="G344" s="231" t="s">
        <v>413</v>
      </c>
      <c r="H344" s="304">
        <f t="shared" si="247"/>
        <v>131.57894736842107</v>
      </c>
      <c r="I344" s="224">
        <f t="shared" si="248"/>
        <v>4000</v>
      </c>
      <c r="J344" s="312">
        <f t="shared" si="249"/>
        <v>5263.1578947368425</v>
      </c>
      <c r="K344" s="312">
        <f t="shared" si="250"/>
        <v>657.89473684210532</v>
      </c>
      <c r="L344" s="504">
        <v>0</v>
      </c>
      <c r="M344" s="297">
        <v>86.19</v>
      </c>
      <c r="N344" s="520">
        <v>0</v>
      </c>
      <c r="O344" s="297">
        <f t="shared" si="251"/>
        <v>0</v>
      </c>
      <c r="P344" s="313">
        <f t="shared" si="252"/>
        <v>86.19</v>
      </c>
      <c r="Q344" s="313">
        <f t="shared" si="253"/>
        <v>5176.9678947368429</v>
      </c>
      <c r="R344" s="313">
        <f t="shared" si="254"/>
        <v>657.89473684210532</v>
      </c>
      <c r="S344" s="314">
        <f t="shared" si="255"/>
        <v>4000</v>
      </c>
      <c r="T344" s="76"/>
      <c r="U344" s="408">
        <v>2000</v>
      </c>
      <c r="V344" s="315">
        <f t="shared" si="256"/>
        <v>0</v>
      </c>
      <c r="W344" s="409">
        <v>0</v>
      </c>
      <c r="X344" s="410">
        <v>2000</v>
      </c>
      <c r="Y344" s="474"/>
      <c r="AD344" s="6"/>
      <c r="AE344" s="6"/>
    </row>
    <row r="345" spans="1:31" s="5" customFormat="1" ht="75.75" customHeight="1" x14ac:dyDescent="0.25">
      <c r="A345" s="59">
        <v>153</v>
      </c>
      <c r="B345" s="70" t="s">
        <v>1790</v>
      </c>
      <c r="C345" s="71" t="s">
        <v>1791</v>
      </c>
      <c r="D345" s="72" t="s">
        <v>135</v>
      </c>
      <c r="E345" s="413">
        <v>45854</v>
      </c>
      <c r="F345" s="70" t="s">
        <v>1793</v>
      </c>
      <c r="G345" s="70" t="s">
        <v>1792</v>
      </c>
      <c r="H345" s="304">
        <f t="shared" si="247"/>
        <v>515.8552631578948</v>
      </c>
      <c r="I345" s="224">
        <f t="shared" si="248"/>
        <v>15682</v>
      </c>
      <c r="J345" s="312">
        <f t="shared" si="249"/>
        <v>20634.210526315794</v>
      </c>
      <c r="K345" s="312">
        <f t="shared" si="250"/>
        <v>2579.2763157894742</v>
      </c>
      <c r="L345" s="504">
        <v>0</v>
      </c>
      <c r="M345" s="297">
        <v>2014.47</v>
      </c>
      <c r="N345" s="520">
        <v>26.03</v>
      </c>
      <c r="O345" s="297">
        <f t="shared" si="251"/>
        <v>1682</v>
      </c>
      <c r="P345" s="313">
        <f t="shared" si="252"/>
        <v>3722.5</v>
      </c>
      <c r="Q345" s="313">
        <f t="shared" si="253"/>
        <v>18619.740526315793</v>
      </c>
      <c r="R345" s="313">
        <f t="shared" si="254"/>
        <v>2553.246315789474</v>
      </c>
      <c r="S345" s="314">
        <f t="shared" si="255"/>
        <v>14000</v>
      </c>
      <c r="T345" s="380"/>
      <c r="U345" s="411">
        <v>7841</v>
      </c>
      <c r="V345" s="315">
        <f t="shared" si="256"/>
        <v>841</v>
      </c>
      <c r="W345" s="272">
        <v>0</v>
      </c>
      <c r="X345" s="412">
        <v>7000</v>
      </c>
      <c r="Y345" s="474"/>
      <c r="AD345" s="6"/>
      <c r="AE345" s="6"/>
    </row>
    <row r="346" spans="1:31" s="5" customFormat="1" ht="47.25" thickBot="1" x14ac:dyDescent="0.3">
      <c r="A346" s="4"/>
      <c r="B346" s="47"/>
      <c r="C346" s="47"/>
      <c r="D346" s="193"/>
      <c r="E346" s="193"/>
      <c r="F346" s="322"/>
      <c r="G346" s="47"/>
      <c r="H346" s="47"/>
      <c r="I346" s="194"/>
      <c r="J346" s="194"/>
      <c r="K346" s="194"/>
      <c r="L346" s="167"/>
      <c r="M346" s="194"/>
      <c r="N346" s="167"/>
      <c r="O346" s="194"/>
      <c r="P346" s="194"/>
      <c r="Q346" s="194"/>
      <c r="R346" s="194"/>
      <c r="S346" s="194"/>
      <c r="U346" s="194"/>
      <c r="V346" s="194"/>
      <c r="W346" s="167"/>
      <c r="X346" s="167"/>
      <c r="Y346" s="474"/>
      <c r="AD346" s="6"/>
      <c r="AE346" s="6"/>
    </row>
    <row r="347" spans="1:31" s="5" customFormat="1" ht="47.25" thickBot="1" x14ac:dyDescent="0.3">
      <c r="A347" s="4"/>
      <c r="B347" s="51"/>
      <c r="C347" s="196"/>
      <c r="D347" s="193"/>
      <c r="E347" s="193"/>
      <c r="F347" s="47"/>
      <c r="G347" s="48" t="s">
        <v>59</v>
      </c>
      <c r="H347" s="48"/>
      <c r="I347" s="49">
        <f>SUM(I319:I345)</f>
        <v>297844</v>
      </c>
      <c r="J347" s="49">
        <f t="shared" ref="J347:R347" si="257">SUM(J319:J345)</f>
        <v>391900.00000000006</v>
      </c>
      <c r="K347" s="49">
        <f t="shared" si="257"/>
        <v>48987.500000000007</v>
      </c>
      <c r="L347" s="49">
        <f t="shared" si="257"/>
        <v>0</v>
      </c>
      <c r="M347" s="49">
        <f t="shared" si="257"/>
        <v>29935.060000000019</v>
      </c>
      <c r="N347" s="49">
        <f>SUM(N319:N345)</f>
        <v>367.24000000000012</v>
      </c>
      <c r="O347" s="49">
        <f t="shared" si="257"/>
        <v>24844</v>
      </c>
      <c r="P347" s="49">
        <f t="shared" si="257"/>
        <v>55146.300000000025</v>
      </c>
      <c r="Q347" s="49">
        <f t="shared" si="257"/>
        <v>361964.93999999994</v>
      </c>
      <c r="R347" s="49">
        <f t="shared" si="257"/>
        <v>48620.260000000009</v>
      </c>
      <c r="S347" s="49">
        <f>SUM(S319:S345)</f>
        <v>273000</v>
      </c>
      <c r="T347" s="50"/>
      <c r="U347" s="49">
        <f>SUM(U319:U345)</f>
        <v>148922</v>
      </c>
      <c r="V347" s="49">
        <f t="shared" ref="V347:X347" si="258">SUM(V319:V345)</f>
        <v>12422</v>
      </c>
      <c r="W347" s="49">
        <f t="shared" si="258"/>
        <v>0</v>
      </c>
      <c r="X347" s="49">
        <f t="shared" si="258"/>
        <v>136500</v>
      </c>
      <c r="Y347" s="474" t="s">
        <v>2077</v>
      </c>
      <c r="AD347" s="6"/>
      <c r="AE347" s="6"/>
    </row>
    <row r="348" spans="1:31" s="5" customFormat="1" ht="47.25" thickBot="1" x14ac:dyDescent="0.3">
      <c r="A348" s="4"/>
      <c r="B348" s="47"/>
      <c r="C348" s="47"/>
      <c r="D348" s="193"/>
      <c r="E348" s="193"/>
      <c r="F348" s="47"/>
      <c r="G348" s="47"/>
      <c r="H348" s="47"/>
      <c r="I348" s="194"/>
      <c r="J348" s="194"/>
      <c r="K348" s="194"/>
      <c r="L348" s="167"/>
      <c r="M348" s="194"/>
      <c r="N348" s="167"/>
      <c r="O348" s="194"/>
      <c r="P348" s="194"/>
      <c r="Q348" s="194"/>
      <c r="R348" s="194"/>
      <c r="S348" s="194"/>
      <c r="U348" s="194"/>
      <c r="V348" s="194"/>
      <c r="W348" s="167"/>
      <c r="X348" s="167"/>
      <c r="Y348" s="474"/>
      <c r="AD348" s="6"/>
      <c r="AE348" s="6"/>
    </row>
    <row r="349" spans="1:31" s="5" customFormat="1" ht="47.25" thickBot="1" x14ac:dyDescent="0.3">
      <c r="A349" s="4"/>
      <c r="B349" s="47"/>
      <c r="C349" s="47"/>
      <c r="D349" s="193"/>
      <c r="E349" s="193"/>
      <c r="F349" s="546" t="s">
        <v>1730</v>
      </c>
      <c r="G349" s="546"/>
      <c r="H349" s="55"/>
      <c r="I349" s="49">
        <f>I347*12</f>
        <v>3574128</v>
      </c>
      <c r="J349" s="49">
        <f>J347</f>
        <v>391900.00000000006</v>
      </c>
      <c r="K349" s="49">
        <f>K347</f>
        <v>48987.500000000007</v>
      </c>
      <c r="L349" s="49">
        <f>L347</f>
        <v>0</v>
      </c>
      <c r="M349" s="49">
        <f t="shared" ref="M349:N349" si="259">M347</f>
        <v>29935.060000000019</v>
      </c>
      <c r="N349" s="49">
        <f t="shared" si="259"/>
        <v>367.24000000000012</v>
      </c>
      <c r="O349" s="49">
        <f>O347*12</f>
        <v>298128</v>
      </c>
      <c r="P349" s="49">
        <v>0</v>
      </c>
      <c r="Q349" s="49">
        <f>Q347</f>
        <v>361964.93999999994</v>
      </c>
      <c r="R349" s="49">
        <f>R347</f>
        <v>48620.260000000009</v>
      </c>
      <c r="S349" s="49">
        <f>S347*12</f>
        <v>3276000</v>
      </c>
      <c r="U349" s="49">
        <f>U347*24</f>
        <v>3574128</v>
      </c>
      <c r="V349" s="49">
        <f>V347*24</f>
        <v>298128</v>
      </c>
      <c r="W349" s="49">
        <f t="shared" ref="W349" si="260">W347*24</f>
        <v>0</v>
      </c>
      <c r="X349" s="49">
        <f>X347*24</f>
        <v>3276000</v>
      </c>
      <c r="Y349" s="474"/>
      <c r="AD349" s="6"/>
      <c r="AE349" s="6"/>
    </row>
    <row r="350" spans="1:31" s="5" customFormat="1" x14ac:dyDescent="0.25">
      <c r="A350" s="4"/>
      <c r="B350" s="47"/>
      <c r="C350" s="47"/>
      <c r="D350" s="193"/>
      <c r="E350" s="193"/>
      <c r="F350" s="294"/>
      <c r="G350" s="294"/>
      <c r="H350" s="294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U350" s="50"/>
      <c r="V350" s="50"/>
      <c r="W350" s="50"/>
      <c r="X350" s="50"/>
      <c r="Y350" s="474"/>
      <c r="AD350" s="6"/>
      <c r="AE350" s="6"/>
    </row>
    <row r="351" spans="1:31" s="5" customFormat="1" x14ac:dyDescent="0.25">
      <c r="A351" s="4"/>
      <c r="B351" s="47"/>
      <c r="C351" s="47"/>
      <c r="D351" s="193"/>
      <c r="E351" s="193"/>
      <c r="F351" s="294"/>
      <c r="G351" s="294"/>
      <c r="H351" s="294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U351" s="50"/>
      <c r="V351" s="50"/>
      <c r="W351" s="50"/>
      <c r="X351" s="50"/>
      <c r="Y351" s="474"/>
      <c r="AD351" s="6"/>
      <c r="AE351" s="6"/>
    </row>
    <row r="352" spans="1:31" s="5" customFormat="1" x14ac:dyDescent="0.25">
      <c r="A352" s="4"/>
      <c r="B352" s="167"/>
      <c r="C352" s="323"/>
      <c r="D352" s="193"/>
      <c r="E352" s="193"/>
      <c r="F352" s="294"/>
      <c r="G352" s="294"/>
      <c r="H352" s="294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U352" s="50"/>
      <c r="V352" s="50"/>
      <c r="W352" s="50"/>
      <c r="X352" s="50"/>
      <c r="Y352" s="474"/>
      <c r="AD352" s="6"/>
      <c r="AE352" s="6"/>
    </row>
    <row r="353" spans="1:31" s="5" customFormat="1" x14ac:dyDescent="0.25">
      <c r="A353" s="4"/>
      <c r="B353" s="167"/>
      <c r="C353" s="47"/>
      <c r="D353" s="193"/>
      <c r="E353" s="193"/>
      <c r="F353" s="294"/>
      <c r="G353" s="294"/>
      <c r="H353" s="294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U353" s="50"/>
      <c r="V353" s="50"/>
      <c r="W353" s="50"/>
      <c r="X353" s="50"/>
      <c r="Y353" s="474"/>
      <c r="AD353" s="6"/>
      <c r="AE353" s="6"/>
    </row>
    <row r="354" spans="1:31" s="5" customFormat="1" ht="47.25" thickBot="1" x14ac:dyDescent="0.3">
      <c r="A354" s="4"/>
      <c r="B354" s="167"/>
      <c r="C354" s="47"/>
      <c r="D354" s="193"/>
      <c r="E354" s="193"/>
      <c r="F354" s="294"/>
      <c r="G354" s="294"/>
      <c r="H354" s="294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U354" s="50"/>
      <c r="V354" s="50"/>
      <c r="W354" s="50"/>
      <c r="X354" s="50"/>
      <c r="Y354" s="474"/>
      <c r="AD354" s="6"/>
      <c r="AE354" s="6"/>
    </row>
    <row r="355" spans="1:31" s="5" customFormat="1" ht="57" customHeight="1" thickBot="1" x14ac:dyDescent="0.3">
      <c r="A355" s="540" t="s">
        <v>1306</v>
      </c>
      <c r="B355" s="541"/>
      <c r="C355" s="526"/>
      <c r="D355" s="526"/>
      <c r="E355" s="526"/>
      <c r="F355" s="526"/>
      <c r="G355" s="526"/>
      <c r="H355" s="526"/>
      <c r="I355" s="526"/>
      <c r="J355" s="526"/>
      <c r="K355" s="526"/>
      <c r="L355" s="526"/>
      <c r="M355" s="526"/>
      <c r="N355" s="526"/>
      <c r="O355" s="526"/>
      <c r="P355" s="526"/>
      <c r="Q355" s="526"/>
      <c r="R355" s="526"/>
      <c r="S355" s="526"/>
      <c r="T355" s="8"/>
      <c r="U355" s="525"/>
      <c r="V355" s="525"/>
      <c r="W355" s="529"/>
      <c r="X355" s="529"/>
      <c r="Y355" s="474"/>
      <c r="AD355" s="6"/>
      <c r="AE355" s="6"/>
    </row>
    <row r="356" spans="1:31" s="5" customFormat="1" ht="71.25" customHeight="1" thickBot="1" x14ac:dyDescent="0.3">
      <c r="A356" s="542" t="s">
        <v>1486</v>
      </c>
      <c r="B356" s="542"/>
      <c r="C356" s="526"/>
      <c r="D356" s="526"/>
      <c r="E356" s="526"/>
      <c r="F356" s="526"/>
      <c r="G356" s="526"/>
      <c r="H356" s="526"/>
      <c r="I356" s="526"/>
      <c r="J356" s="526"/>
      <c r="K356" s="526"/>
      <c r="L356" s="526"/>
      <c r="M356" s="526"/>
      <c r="N356" s="526"/>
      <c r="O356" s="526"/>
      <c r="P356" s="526"/>
      <c r="Q356" s="526"/>
      <c r="R356" s="526"/>
      <c r="S356" s="526"/>
      <c r="T356" s="8"/>
      <c r="U356" s="525"/>
      <c r="V356" s="525"/>
      <c r="W356" s="529"/>
      <c r="X356" s="529"/>
      <c r="Y356" s="474"/>
      <c r="AD356" s="6"/>
      <c r="AE356" s="6"/>
    </row>
    <row r="357" spans="1:31" s="5" customFormat="1" ht="90" customHeight="1" thickBot="1" x14ac:dyDescent="0.3">
      <c r="A357" s="544" t="s">
        <v>1703</v>
      </c>
      <c r="B357" s="544"/>
      <c r="C357" s="526"/>
      <c r="D357" s="526"/>
      <c r="E357" s="526"/>
      <c r="F357" s="526"/>
      <c r="G357" s="526"/>
      <c r="H357" s="526"/>
      <c r="I357" s="526"/>
      <c r="J357" s="526"/>
      <c r="K357" s="526"/>
      <c r="L357" s="526"/>
      <c r="M357" s="526"/>
      <c r="N357" s="526"/>
      <c r="O357" s="526"/>
      <c r="P357" s="526"/>
      <c r="Q357" s="526"/>
      <c r="R357" s="526"/>
      <c r="S357" s="526"/>
      <c r="T357" s="8"/>
      <c r="U357" s="525"/>
      <c r="V357" s="525"/>
      <c r="W357" s="529"/>
      <c r="X357" s="529"/>
      <c r="Y357" s="474"/>
      <c r="AD357" s="6"/>
      <c r="AE357" s="6"/>
    </row>
    <row r="358" spans="1:31" s="5" customFormat="1" ht="142.5" customHeight="1" thickBot="1" x14ac:dyDescent="0.3">
      <c r="A358" s="543" t="s">
        <v>1704</v>
      </c>
      <c r="B358" s="543"/>
      <c r="C358" s="528"/>
      <c r="D358" s="530"/>
      <c r="E358" s="530"/>
      <c r="F358" s="528"/>
      <c r="G358" s="528"/>
      <c r="H358" s="528"/>
      <c r="I358" s="527"/>
      <c r="J358" s="527"/>
      <c r="K358" s="527"/>
      <c r="L358" s="528"/>
      <c r="M358" s="527"/>
      <c r="N358" s="528"/>
      <c r="O358" s="527"/>
      <c r="P358" s="527"/>
      <c r="Q358" s="527"/>
      <c r="R358" s="527"/>
      <c r="S358" s="527"/>
      <c r="T358" s="9"/>
      <c r="U358" s="527"/>
      <c r="V358" s="527"/>
      <c r="W358" s="528"/>
      <c r="X358" s="528"/>
      <c r="Y358" s="474"/>
      <c r="AD358" s="6"/>
      <c r="AE358" s="6"/>
    </row>
    <row r="359" spans="1:31" s="5" customFormat="1" ht="93.75" thickBot="1" x14ac:dyDescent="0.3">
      <c r="A359" s="11" t="s">
        <v>1324</v>
      </c>
      <c r="B359" s="11" t="s">
        <v>0</v>
      </c>
      <c r="C359" s="11" t="s">
        <v>1</v>
      </c>
      <c r="D359" s="11" t="s">
        <v>2</v>
      </c>
      <c r="E359" s="11" t="s">
        <v>3</v>
      </c>
      <c r="F359" s="11" t="s">
        <v>4</v>
      </c>
      <c r="G359" s="11" t="s">
        <v>5</v>
      </c>
      <c r="H359" s="11" t="s">
        <v>1351</v>
      </c>
      <c r="I359" s="12" t="s">
        <v>6</v>
      </c>
      <c r="J359" s="12" t="s">
        <v>7</v>
      </c>
      <c r="K359" s="12" t="s">
        <v>8</v>
      </c>
      <c r="L359" s="11" t="s">
        <v>9</v>
      </c>
      <c r="M359" s="12" t="s">
        <v>10</v>
      </c>
      <c r="N359" s="11" t="s">
        <v>11</v>
      </c>
      <c r="O359" s="12" t="s">
        <v>12</v>
      </c>
      <c r="P359" s="12" t="s">
        <v>13</v>
      </c>
      <c r="Q359" s="12" t="s">
        <v>14</v>
      </c>
      <c r="R359" s="12" t="s">
        <v>15</v>
      </c>
      <c r="S359" s="12" t="s">
        <v>16</v>
      </c>
      <c r="U359" s="12" t="s">
        <v>17</v>
      </c>
      <c r="V359" s="12" t="s">
        <v>18</v>
      </c>
      <c r="W359" s="11" t="s">
        <v>19</v>
      </c>
      <c r="X359" s="11" t="s">
        <v>20</v>
      </c>
      <c r="Y359" s="474"/>
      <c r="AD359" s="6"/>
      <c r="AE359" s="6"/>
    </row>
    <row r="360" spans="1:31" s="5" customFormat="1" ht="75.75" customHeight="1" x14ac:dyDescent="0.25">
      <c r="A360" s="59">
        <v>154</v>
      </c>
      <c r="B360" s="324" t="s">
        <v>418</v>
      </c>
      <c r="C360" s="325" t="s">
        <v>419</v>
      </c>
      <c r="D360" s="326" t="s">
        <v>28</v>
      </c>
      <c r="E360" s="429">
        <v>45536</v>
      </c>
      <c r="F360" s="223" t="s">
        <v>420</v>
      </c>
      <c r="G360" s="223" t="s">
        <v>421</v>
      </c>
      <c r="H360" s="223">
        <f t="shared" ref="H360" si="261">+I360/30.4</f>
        <v>515.8552631578948</v>
      </c>
      <c r="I360" s="211">
        <f>+U360*2</f>
        <v>15682</v>
      </c>
      <c r="J360" s="211">
        <f t="shared" ref="J360" si="262">+I360/30.4*40</f>
        <v>20634.210526315794</v>
      </c>
      <c r="K360" s="211">
        <f t="shared" ref="K360" si="263">+I360/30.4*20*0.25</f>
        <v>2579.2763157894742</v>
      </c>
      <c r="L360" s="215">
        <v>0</v>
      </c>
      <c r="M360" s="211">
        <v>2014.47</v>
      </c>
      <c r="N360" s="515">
        <v>26.03</v>
      </c>
      <c r="O360" s="211">
        <f>+V360*2</f>
        <v>1682</v>
      </c>
      <c r="P360" s="216">
        <f t="shared" ref="P360" si="264">+M360+N360+O360</f>
        <v>3722.5</v>
      </c>
      <c r="Q360" s="216">
        <f t="shared" ref="Q360" si="265">+J360-M360</f>
        <v>18619.740526315793</v>
      </c>
      <c r="R360" s="216">
        <f t="shared" ref="R360" si="266">+K360-N360</f>
        <v>2553.246315789474</v>
      </c>
      <c r="S360" s="216">
        <f t="shared" ref="S360" si="267">+I360-O360</f>
        <v>14000</v>
      </c>
      <c r="T360" s="76"/>
      <c r="U360" s="216">
        <v>7841</v>
      </c>
      <c r="V360" s="216">
        <f>+U360-X360</f>
        <v>841</v>
      </c>
      <c r="W360" s="217">
        <v>0</v>
      </c>
      <c r="X360" s="327">
        <v>7000</v>
      </c>
      <c r="Y360" s="474"/>
      <c r="AD360" s="6"/>
      <c r="AE360" s="6"/>
    </row>
    <row r="361" spans="1:31" s="5" customFormat="1" x14ac:dyDescent="0.25">
      <c r="A361" s="59">
        <v>155</v>
      </c>
      <c r="B361" s="182" t="s">
        <v>461</v>
      </c>
      <c r="C361" s="183" t="s">
        <v>462</v>
      </c>
      <c r="D361" s="229" t="s">
        <v>135</v>
      </c>
      <c r="E361" s="419">
        <v>45536</v>
      </c>
      <c r="F361" s="183" t="s">
        <v>463</v>
      </c>
      <c r="G361" s="183" t="s">
        <v>464</v>
      </c>
      <c r="H361" s="223">
        <f t="shared" ref="H361:H424" si="268">+I361/30.4</f>
        <v>435.39473684210526</v>
      </c>
      <c r="I361" s="211">
        <f t="shared" ref="I361:I424" si="269">+U361*2</f>
        <v>13236</v>
      </c>
      <c r="J361" s="211">
        <f t="shared" ref="J361:J424" si="270">+I361/30.4*40</f>
        <v>17415.78947368421</v>
      </c>
      <c r="K361" s="211">
        <f t="shared" ref="K361:K424" si="271">+I361/30.4*20*0.25</f>
        <v>2176.9736842105262</v>
      </c>
      <c r="L361" s="215">
        <v>0</v>
      </c>
      <c r="M361" s="211">
        <v>1208.45</v>
      </c>
      <c r="N361" s="515">
        <v>10.11</v>
      </c>
      <c r="O361" s="211">
        <f t="shared" ref="O361:O424" si="272">+V361*2</f>
        <v>1236</v>
      </c>
      <c r="P361" s="216">
        <f t="shared" ref="P361:P424" si="273">+M361+N361+O361</f>
        <v>2454.56</v>
      </c>
      <c r="Q361" s="216">
        <f t="shared" ref="Q361:Q424" si="274">+J361-M361</f>
        <v>16207.339473684209</v>
      </c>
      <c r="R361" s="216">
        <f t="shared" ref="R361:R424" si="275">+K361-N361</f>
        <v>2166.8636842105261</v>
      </c>
      <c r="S361" s="216">
        <f t="shared" ref="S361:S424" si="276">+I361-O361</f>
        <v>12000</v>
      </c>
      <c r="T361" s="76"/>
      <c r="U361" s="216">
        <v>6618</v>
      </c>
      <c r="V361" s="216">
        <f t="shared" ref="V361:V424" si="277">+U361-X361</f>
        <v>618</v>
      </c>
      <c r="W361" s="217">
        <v>0</v>
      </c>
      <c r="X361" s="78">
        <v>6000</v>
      </c>
      <c r="Y361" s="474"/>
      <c r="AD361" s="6"/>
      <c r="AE361" s="6"/>
    </row>
    <row r="362" spans="1:31" s="5" customFormat="1" x14ac:dyDescent="0.25">
      <c r="A362" s="59">
        <v>156</v>
      </c>
      <c r="B362" s="182" t="s">
        <v>1435</v>
      </c>
      <c r="C362" s="183" t="s">
        <v>788</v>
      </c>
      <c r="D362" s="229" t="s">
        <v>135</v>
      </c>
      <c r="E362" s="419">
        <v>45536</v>
      </c>
      <c r="F362" s="183" t="s">
        <v>1434</v>
      </c>
      <c r="G362" s="183" t="s">
        <v>789</v>
      </c>
      <c r="H362" s="223">
        <f t="shared" si="268"/>
        <v>599.47368421052636</v>
      </c>
      <c r="I362" s="211">
        <f t="shared" si="269"/>
        <v>18224</v>
      </c>
      <c r="J362" s="211">
        <f t="shared" si="270"/>
        <v>23978.947368421053</v>
      </c>
      <c r="K362" s="211">
        <f t="shared" si="271"/>
        <v>2997.3684210526317</v>
      </c>
      <c r="L362" s="215">
        <v>0</v>
      </c>
      <c r="M362" s="211">
        <v>2728.91</v>
      </c>
      <c r="N362" s="515">
        <v>52.79</v>
      </c>
      <c r="O362" s="211">
        <f t="shared" si="272"/>
        <v>2224</v>
      </c>
      <c r="P362" s="216">
        <f t="shared" si="273"/>
        <v>5005.7</v>
      </c>
      <c r="Q362" s="216">
        <f t="shared" si="274"/>
        <v>21250.037368421054</v>
      </c>
      <c r="R362" s="216">
        <f t="shared" si="275"/>
        <v>2944.5784210526317</v>
      </c>
      <c r="S362" s="216">
        <f t="shared" si="276"/>
        <v>16000</v>
      </c>
      <c r="T362" s="76"/>
      <c r="U362" s="216">
        <v>9112</v>
      </c>
      <c r="V362" s="216">
        <f t="shared" si="277"/>
        <v>1112</v>
      </c>
      <c r="W362" s="217">
        <v>0</v>
      </c>
      <c r="X362" s="78">
        <v>8000</v>
      </c>
      <c r="Y362" s="474"/>
      <c r="AD362" s="6"/>
      <c r="AE362" s="6"/>
    </row>
    <row r="363" spans="1:31" s="5" customFormat="1" ht="72" customHeight="1" x14ac:dyDescent="0.25">
      <c r="A363" s="59">
        <v>157</v>
      </c>
      <c r="B363" s="182" t="s">
        <v>496</v>
      </c>
      <c r="C363" s="177" t="s">
        <v>497</v>
      </c>
      <c r="D363" s="229" t="s">
        <v>135</v>
      </c>
      <c r="E363" s="419">
        <v>45536</v>
      </c>
      <c r="F363" s="183" t="s">
        <v>498</v>
      </c>
      <c r="G363" s="183" t="s">
        <v>499</v>
      </c>
      <c r="H363" s="223">
        <f t="shared" si="268"/>
        <v>557.63157894736844</v>
      </c>
      <c r="I363" s="211">
        <f t="shared" si="269"/>
        <v>16952</v>
      </c>
      <c r="J363" s="211">
        <f t="shared" si="270"/>
        <v>22305.263157894737</v>
      </c>
      <c r="K363" s="211">
        <f t="shared" si="271"/>
        <v>2788.1578947368421</v>
      </c>
      <c r="L363" s="215">
        <v>0</v>
      </c>
      <c r="M363" s="211">
        <v>2371.41</v>
      </c>
      <c r="N363" s="515">
        <v>39.4</v>
      </c>
      <c r="O363" s="211">
        <f t="shared" si="272"/>
        <v>1952</v>
      </c>
      <c r="P363" s="216">
        <f t="shared" si="273"/>
        <v>4362.8099999999995</v>
      </c>
      <c r="Q363" s="216">
        <f t="shared" si="274"/>
        <v>19933.853157894737</v>
      </c>
      <c r="R363" s="216">
        <f t="shared" si="275"/>
        <v>2748.757894736842</v>
      </c>
      <c r="S363" s="216">
        <f t="shared" si="276"/>
        <v>15000</v>
      </c>
      <c r="T363" s="76"/>
      <c r="U363" s="216">
        <v>8476</v>
      </c>
      <c r="V363" s="216">
        <f t="shared" si="277"/>
        <v>976</v>
      </c>
      <c r="W363" s="217">
        <v>0</v>
      </c>
      <c r="X363" s="78">
        <v>7500</v>
      </c>
      <c r="Y363" s="474"/>
      <c r="AD363" s="6"/>
      <c r="AE363" s="6"/>
    </row>
    <row r="364" spans="1:31" s="5" customFormat="1" x14ac:dyDescent="0.25">
      <c r="A364" s="59">
        <v>158</v>
      </c>
      <c r="B364" s="182" t="s">
        <v>780</v>
      </c>
      <c r="C364" s="177" t="s">
        <v>781</v>
      </c>
      <c r="D364" s="229" t="s">
        <v>135</v>
      </c>
      <c r="E364" s="419">
        <v>45536</v>
      </c>
      <c r="F364" s="183" t="s">
        <v>782</v>
      </c>
      <c r="G364" s="183" t="s">
        <v>783</v>
      </c>
      <c r="H364" s="223">
        <f t="shared" si="268"/>
        <v>435.39473684210526</v>
      </c>
      <c r="I364" s="211">
        <f t="shared" si="269"/>
        <v>13236</v>
      </c>
      <c r="J364" s="211">
        <f t="shared" si="270"/>
        <v>17415.78947368421</v>
      </c>
      <c r="K364" s="211">
        <f t="shared" si="271"/>
        <v>2176.9736842105262</v>
      </c>
      <c r="L364" s="215">
        <v>0</v>
      </c>
      <c r="M364" s="211">
        <v>1208.45</v>
      </c>
      <c r="N364" s="515">
        <v>10.11</v>
      </c>
      <c r="O364" s="211">
        <f t="shared" si="272"/>
        <v>1236</v>
      </c>
      <c r="P364" s="216">
        <f t="shared" si="273"/>
        <v>2454.56</v>
      </c>
      <c r="Q364" s="216">
        <f t="shared" si="274"/>
        <v>16207.339473684209</v>
      </c>
      <c r="R364" s="216">
        <f t="shared" si="275"/>
        <v>2166.8636842105261</v>
      </c>
      <c r="S364" s="216">
        <f t="shared" si="276"/>
        <v>12000</v>
      </c>
      <c r="T364" s="76"/>
      <c r="U364" s="216">
        <v>6618</v>
      </c>
      <c r="V364" s="216">
        <f t="shared" si="277"/>
        <v>618</v>
      </c>
      <c r="W364" s="217">
        <v>0</v>
      </c>
      <c r="X364" s="78">
        <v>6000</v>
      </c>
      <c r="Y364" s="474"/>
      <c r="AD364" s="6"/>
      <c r="AE364" s="6"/>
    </row>
    <row r="365" spans="1:31" s="5" customFormat="1" x14ac:dyDescent="0.25">
      <c r="A365" s="59">
        <v>159</v>
      </c>
      <c r="B365" s="182" t="s">
        <v>465</v>
      </c>
      <c r="C365" s="177" t="s">
        <v>466</v>
      </c>
      <c r="D365" s="229" t="s">
        <v>135</v>
      </c>
      <c r="E365" s="419">
        <v>45536</v>
      </c>
      <c r="F365" s="183" t="s">
        <v>467</v>
      </c>
      <c r="G365" s="183" t="s">
        <v>468</v>
      </c>
      <c r="H365" s="223">
        <f t="shared" si="268"/>
        <v>197.36842105263159</v>
      </c>
      <c r="I365" s="211">
        <f t="shared" si="269"/>
        <v>6000</v>
      </c>
      <c r="J365" s="211">
        <f t="shared" si="270"/>
        <v>7894.7368421052633</v>
      </c>
      <c r="K365" s="211">
        <f t="shared" si="271"/>
        <v>986.84210526315792</v>
      </c>
      <c r="L365" s="215">
        <v>0</v>
      </c>
      <c r="M365" s="211">
        <v>254.61</v>
      </c>
      <c r="N365" s="515">
        <v>0</v>
      </c>
      <c r="O365" s="211">
        <f t="shared" si="272"/>
        <v>0</v>
      </c>
      <c r="P365" s="216">
        <f t="shared" si="273"/>
        <v>254.61</v>
      </c>
      <c r="Q365" s="216">
        <f t="shared" si="274"/>
        <v>7640.1268421052637</v>
      </c>
      <c r="R365" s="216">
        <f t="shared" si="275"/>
        <v>986.84210526315792</v>
      </c>
      <c r="S365" s="216">
        <f t="shared" si="276"/>
        <v>6000</v>
      </c>
      <c r="T365" s="76"/>
      <c r="U365" s="216">
        <v>3000</v>
      </c>
      <c r="V365" s="216">
        <f t="shared" si="277"/>
        <v>0</v>
      </c>
      <c r="W365" s="217">
        <v>0</v>
      </c>
      <c r="X365" s="78">
        <v>3000</v>
      </c>
      <c r="Y365" s="474"/>
      <c r="AD365" s="6"/>
      <c r="AE365" s="6"/>
    </row>
    <row r="366" spans="1:31" s="5" customFormat="1" x14ac:dyDescent="0.25">
      <c r="A366" s="59">
        <v>160</v>
      </c>
      <c r="B366" s="182" t="s">
        <v>508</v>
      </c>
      <c r="C366" s="177" t="s">
        <v>509</v>
      </c>
      <c r="D366" s="229" t="s">
        <v>135</v>
      </c>
      <c r="E366" s="419">
        <v>45536</v>
      </c>
      <c r="F366" s="183" t="s">
        <v>510</v>
      </c>
      <c r="G366" s="183" t="s">
        <v>511</v>
      </c>
      <c r="H366" s="223">
        <f t="shared" si="268"/>
        <v>269.21052631578948</v>
      </c>
      <c r="I366" s="211">
        <f t="shared" si="269"/>
        <v>8184</v>
      </c>
      <c r="J366" s="211">
        <f t="shared" si="270"/>
        <v>10768.42105263158</v>
      </c>
      <c r="K366" s="211">
        <f t="shared" si="271"/>
        <v>1346.0526315789475</v>
      </c>
      <c r="L366" s="215">
        <v>0</v>
      </c>
      <c r="M366" s="211">
        <v>485.22</v>
      </c>
      <c r="N366" s="515">
        <v>0</v>
      </c>
      <c r="O366" s="211">
        <f t="shared" si="272"/>
        <v>184</v>
      </c>
      <c r="P366" s="216">
        <f t="shared" si="273"/>
        <v>669.22</v>
      </c>
      <c r="Q366" s="216">
        <f t="shared" si="274"/>
        <v>10283.201052631581</v>
      </c>
      <c r="R366" s="216">
        <f t="shared" si="275"/>
        <v>1346.0526315789475</v>
      </c>
      <c r="S366" s="216">
        <f t="shared" si="276"/>
        <v>8000</v>
      </c>
      <c r="T366" s="76"/>
      <c r="U366" s="216">
        <v>4092</v>
      </c>
      <c r="V366" s="216">
        <f t="shared" si="277"/>
        <v>92</v>
      </c>
      <c r="W366" s="217">
        <v>0</v>
      </c>
      <c r="X366" s="78">
        <v>4000</v>
      </c>
      <c r="Y366" s="474"/>
      <c r="AD366" s="6"/>
      <c r="AE366" s="6"/>
    </row>
    <row r="367" spans="1:31" s="5" customFormat="1" ht="76.5" customHeight="1" x14ac:dyDescent="0.25">
      <c r="A367" s="59">
        <v>161</v>
      </c>
      <c r="B367" s="176" t="s">
        <v>793</v>
      </c>
      <c r="C367" s="177" t="s">
        <v>794</v>
      </c>
      <c r="D367" s="229" t="s">
        <v>135</v>
      </c>
      <c r="E367" s="419">
        <v>45536</v>
      </c>
      <c r="F367" s="177" t="s">
        <v>795</v>
      </c>
      <c r="G367" s="177" t="s">
        <v>796</v>
      </c>
      <c r="H367" s="223">
        <f t="shared" si="268"/>
        <v>357.36842105263162</v>
      </c>
      <c r="I367" s="211">
        <f t="shared" si="269"/>
        <v>10864</v>
      </c>
      <c r="J367" s="211">
        <f t="shared" si="270"/>
        <v>14294.736842105265</v>
      </c>
      <c r="K367" s="211">
        <f t="shared" si="271"/>
        <v>1786.8421052631581</v>
      </c>
      <c r="L367" s="215">
        <v>0</v>
      </c>
      <c r="M367" s="211">
        <v>836.24</v>
      </c>
      <c r="N367" s="515">
        <v>2.62</v>
      </c>
      <c r="O367" s="211">
        <f t="shared" si="272"/>
        <v>864</v>
      </c>
      <c r="P367" s="216">
        <f t="shared" si="273"/>
        <v>1702.8600000000001</v>
      </c>
      <c r="Q367" s="216">
        <f t="shared" si="274"/>
        <v>13458.496842105265</v>
      </c>
      <c r="R367" s="216">
        <f t="shared" si="275"/>
        <v>1784.2221052631583</v>
      </c>
      <c r="S367" s="216">
        <f t="shared" si="276"/>
        <v>10000</v>
      </c>
      <c r="T367" s="66"/>
      <c r="U367" s="216">
        <v>5432</v>
      </c>
      <c r="V367" s="216">
        <f t="shared" si="277"/>
        <v>432</v>
      </c>
      <c r="W367" s="227">
        <v>0</v>
      </c>
      <c r="X367" s="81">
        <v>5000</v>
      </c>
      <c r="Y367" s="474"/>
      <c r="AD367" s="6"/>
      <c r="AE367" s="6"/>
    </row>
    <row r="368" spans="1:31" s="5" customFormat="1" ht="79.5" customHeight="1" x14ac:dyDescent="0.25">
      <c r="A368" s="59">
        <v>162</v>
      </c>
      <c r="B368" s="182" t="s">
        <v>1436</v>
      </c>
      <c r="C368" s="177" t="s">
        <v>832</v>
      </c>
      <c r="D368" s="229" t="s">
        <v>135</v>
      </c>
      <c r="E368" s="419">
        <v>45536</v>
      </c>
      <c r="F368" s="183" t="s">
        <v>833</v>
      </c>
      <c r="G368" s="183" t="s">
        <v>834</v>
      </c>
      <c r="H368" s="223">
        <f t="shared" si="268"/>
        <v>320.46052631578948</v>
      </c>
      <c r="I368" s="211">
        <f t="shared" si="269"/>
        <v>9742</v>
      </c>
      <c r="J368" s="211">
        <f t="shared" si="270"/>
        <v>12818.42105263158</v>
      </c>
      <c r="K368" s="211">
        <f t="shared" si="271"/>
        <v>1602.3026315789475</v>
      </c>
      <c r="L368" s="215">
        <v>0</v>
      </c>
      <c r="M368" s="211">
        <v>708.26</v>
      </c>
      <c r="N368" s="515">
        <v>0</v>
      </c>
      <c r="O368" s="211">
        <f t="shared" si="272"/>
        <v>742</v>
      </c>
      <c r="P368" s="216">
        <f t="shared" si="273"/>
        <v>1450.26</v>
      </c>
      <c r="Q368" s="216">
        <f t="shared" si="274"/>
        <v>12110.16105263158</v>
      </c>
      <c r="R368" s="216">
        <f t="shared" si="275"/>
        <v>1602.3026315789475</v>
      </c>
      <c r="S368" s="216">
        <f t="shared" si="276"/>
        <v>9000</v>
      </c>
      <c r="T368" s="76"/>
      <c r="U368" s="216">
        <v>4871</v>
      </c>
      <c r="V368" s="216">
        <f t="shared" si="277"/>
        <v>371</v>
      </c>
      <c r="W368" s="217">
        <v>0</v>
      </c>
      <c r="X368" s="78">
        <v>4500</v>
      </c>
      <c r="Y368" s="474"/>
      <c r="AD368" s="6"/>
      <c r="AE368" s="6"/>
    </row>
    <row r="369" spans="1:31" s="5" customFormat="1" x14ac:dyDescent="0.25">
      <c r="A369" s="59">
        <v>163</v>
      </c>
      <c r="B369" s="182" t="s">
        <v>454</v>
      </c>
      <c r="C369" s="183" t="s">
        <v>455</v>
      </c>
      <c r="D369" s="229" t="s">
        <v>135</v>
      </c>
      <c r="E369" s="419">
        <v>45536</v>
      </c>
      <c r="F369" s="183" t="s">
        <v>456</v>
      </c>
      <c r="G369" s="183" t="s">
        <v>1437</v>
      </c>
      <c r="H369" s="223">
        <f t="shared" si="268"/>
        <v>320.46052631578948</v>
      </c>
      <c r="I369" s="211">
        <f t="shared" si="269"/>
        <v>9742</v>
      </c>
      <c r="J369" s="211">
        <f t="shared" si="270"/>
        <v>12818.42105263158</v>
      </c>
      <c r="K369" s="211">
        <f t="shared" si="271"/>
        <v>1602.3026315789475</v>
      </c>
      <c r="L369" s="215">
        <v>0</v>
      </c>
      <c r="M369" s="211">
        <v>708.26</v>
      </c>
      <c r="N369" s="515">
        <v>0</v>
      </c>
      <c r="O369" s="211">
        <f t="shared" si="272"/>
        <v>742</v>
      </c>
      <c r="P369" s="216">
        <f t="shared" si="273"/>
        <v>1450.26</v>
      </c>
      <c r="Q369" s="216">
        <f t="shared" si="274"/>
        <v>12110.16105263158</v>
      </c>
      <c r="R369" s="216">
        <f t="shared" si="275"/>
        <v>1602.3026315789475</v>
      </c>
      <c r="S369" s="216">
        <f t="shared" si="276"/>
        <v>9000</v>
      </c>
      <c r="T369" s="76"/>
      <c r="U369" s="216">
        <v>4871</v>
      </c>
      <c r="V369" s="216">
        <f t="shared" si="277"/>
        <v>371</v>
      </c>
      <c r="W369" s="217">
        <v>0</v>
      </c>
      <c r="X369" s="78">
        <v>4500</v>
      </c>
      <c r="Y369" s="474"/>
      <c r="AD369" s="6"/>
      <c r="AE369" s="6"/>
    </row>
    <row r="370" spans="1:31" s="5" customFormat="1" x14ac:dyDescent="0.25">
      <c r="A370" s="59">
        <v>164</v>
      </c>
      <c r="B370" s="182" t="s">
        <v>432</v>
      </c>
      <c r="C370" s="183" t="s">
        <v>433</v>
      </c>
      <c r="D370" s="229" t="s">
        <v>135</v>
      </c>
      <c r="E370" s="419">
        <v>45536</v>
      </c>
      <c r="F370" s="183" t="s">
        <v>434</v>
      </c>
      <c r="G370" s="183" t="s">
        <v>435</v>
      </c>
      <c r="H370" s="223">
        <f t="shared" si="268"/>
        <v>197.36842105263159</v>
      </c>
      <c r="I370" s="211">
        <f t="shared" si="269"/>
        <v>6000</v>
      </c>
      <c r="J370" s="211">
        <f t="shared" si="270"/>
        <v>7894.7368421052633</v>
      </c>
      <c r="K370" s="211">
        <f t="shared" si="271"/>
        <v>986.84210526315792</v>
      </c>
      <c r="L370" s="215">
        <v>0</v>
      </c>
      <c r="M370" s="211">
        <v>254.61</v>
      </c>
      <c r="N370" s="515">
        <v>0</v>
      </c>
      <c r="O370" s="211">
        <f t="shared" si="272"/>
        <v>0</v>
      </c>
      <c r="P370" s="216">
        <f t="shared" si="273"/>
        <v>254.61</v>
      </c>
      <c r="Q370" s="216">
        <f t="shared" si="274"/>
        <v>7640.1268421052637</v>
      </c>
      <c r="R370" s="216">
        <f t="shared" si="275"/>
        <v>986.84210526315792</v>
      </c>
      <c r="S370" s="216">
        <f t="shared" si="276"/>
        <v>6000</v>
      </c>
      <c r="T370" s="76"/>
      <c r="U370" s="216">
        <v>3000</v>
      </c>
      <c r="V370" s="216">
        <f t="shared" si="277"/>
        <v>0</v>
      </c>
      <c r="W370" s="217">
        <v>0</v>
      </c>
      <c r="X370" s="78">
        <v>3000</v>
      </c>
      <c r="Y370" s="474"/>
      <c r="AD370" s="6"/>
      <c r="AE370" s="6"/>
    </row>
    <row r="371" spans="1:31" s="5" customFormat="1" x14ac:dyDescent="0.25">
      <c r="A371" s="59">
        <v>165</v>
      </c>
      <c r="B371" s="182" t="s">
        <v>457</v>
      </c>
      <c r="C371" s="183" t="s">
        <v>458</v>
      </c>
      <c r="D371" s="229" t="s">
        <v>135</v>
      </c>
      <c r="E371" s="419">
        <v>45536</v>
      </c>
      <c r="F371" s="183" t="s">
        <v>459</v>
      </c>
      <c r="G371" s="183" t="s">
        <v>460</v>
      </c>
      <c r="H371" s="223">
        <f t="shared" si="268"/>
        <v>515.8552631578948</v>
      </c>
      <c r="I371" s="211">
        <f t="shared" si="269"/>
        <v>15682</v>
      </c>
      <c r="J371" s="211">
        <f t="shared" si="270"/>
        <v>20634.210526315794</v>
      </c>
      <c r="K371" s="211">
        <f t="shared" si="271"/>
        <v>2579.2763157894742</v>
      </c>
      <c r="L371" s="215">
        <v>0</v>
      </c>
      <c r="M371" s="211">
        <v>2014.47</v>
      </c>
      <c r="N371" s="515">
        <v>26.03</v>
      </c>
      <c r="O371" s="211">
        <f t="shared" si="272"/>
        <v>1682</v>
      </c>
      <c r="P371" s="216">
        <f t="shared" si="273"/>
        <v>3722.5</v>
      </c>
      <c r="Q371" s="216">
        <f t="shared" si="274"/>
        <v>18619.740526315793</v>
      </c>
      <c r="R371" s="216">
        <f t="shared" si="275"/>
        <v>2553.246315789474</v>
      </c>
      <c r="S371" s="216">
        <f t="shared" si="276"/>
        <v>14000</v>
      </c>
      <c r="T371" s="76"/>
      <c r="U371" s="216">
        <v>7841</v>
      </c>
      <c r="V371" s="216">
        <f t="shared" si="277"/>
        <v>841</v>
      </c>
      <c r="W371" s="217">
        <v>0</v>
      </c>
      <c r="X371" s="78">
        <v>7000</v>
      </c>
      <c r="Y371" s="474"/>
      <c r="AD371" s="6"/>
      <c r="AE371" s="6"/>
    </row>
    <row r="372" spans="1:31" s="5" customFormat="1" ht="99" customHeight="1" x14ac:dyDescent="0.25">
      <c r="A372" s="59">
        <v>166</v>
      </c>
      <c r="B372" s="176" t="s">
        <v>733</v>
      </c>
      <c r="C372" s="177" t="s">
        <v>734</v>
      </c>
      <c r="D372" s="229" t="s">
        <v>135</v>
      </c>
      <c r="E372" s="419">
        <v>45536</v>
      </c>
      <c r="F372" s="177" t="s">
        <v>735</v>
      </c>
      <c r="G372" s="177" t="s">
        <v>736</v>
      </c>
      <c r="H372" s="223">
        <f t="shared" si="268"/>
        <v>396.0526315789474</v>
      </c>
      <c r="I372" s="211">
        <f t="shared" si="269"/>
        <v>12040</v>
      </c>
      <c r="J372" s="211">
        <f t="shared" si="270"/>
        <v>15842.105263157897</v>
      </c>
      <c r="K372" s="211">
        <f t="shared" si="271"/>
        <v>1980.2631578947371</v>
      </c>
      <c r="L372" s="215">
        <v>0</v>
      </c>
      <c r="M372" s="211">
        <v>1104.81</v>
      </c>
      <c r="N372" s="515">
        <v>6.34</v>
      </c>
      <c r="O372" s="211">
        <f t="shared" si="272"/>
        <v>1040</v>
      </c>
      <c r="P372" s="216">
        <f t="shared" si="273"/>
        <v>2151.1499999999996</v>
      </c>
      <c r="Q372" s="216">
        <f t="shared" si="274"/>
        <v>14737.295263157897</v>
      </c>
      <c r="R372" s="216">
        <f t="shared" si="275"/>
        <v>1973.9231578947372</v>
      </c>
      <c r="S372" s="216">
        <f t="shared" si="276"/>
        <v>11000</v>
      </c>
      <c r="T372" s="66"/>
      <c r="U372" s="216">
        <v>6020</v>
      </c>
      <c r="V372" s="216">
        <f t="shared" si="277"/>
        <v>520</v>
      </c>
      <c r="W372" s="217">
        <v>0</v>
      </c>
      <c r="X372" s="81">
        <v>5500</v>
      </c>
      <c r="Y372" s="474"/>
      <c r="AD372" s="6"/>
      <c r="AE372" s="6"/>
    </row>
    <row r="373" spans="1:31" s="5" customFormat="1" ht="54.75" customHeight="1" x14ac:dyDescent="0.25">
      <c r="A373" s="59">
        <v>167</v>
      </c>
      <c r="B373" s="176" t="s">
        <v>737</v>
      </c>
      <c r="C373" s="177" t="s">
        <v>738</v>
      </c>
      <c r="D373" s="229" t="s">
        <v>135</v>
      </c>
      <c r="E373" s="419">
        <v>45536</v>
      </c>
      <c r="F373" s="177" t="s">
        <v>739</v>
      </c>
      <c r="G373" s="177" t="s">
        <v>740</v>
      </c>
      <c r="H373" s="223">
        <f t="shared" si="268"/>
        <v>396.0526315789474</v>
      </c>
      <c r="I373" s="211">
        <f t="shared" si="269"/>
        <v>12040</v>
      </c>
      <c r="J373" s="211">
        <f t="shared" si="270"/>
        <v>15842.105263157897</v>
      </c>
      <c r="K373" s="211">
        <f t="shared" si="271"/>
        <v>1980.2631578947371</v>
      </c>
      <c r="L373" s="215">
        <v>0</v>
      </c>
      <c r="M373" s="211">
        <v>1104.81</v>
      </c>
      <c r="N373" s="515">
        <v>6.34</v>
      </c>
      <c r="O373" s="211">
        <f t="shared" si="272"/>
        <v>1040</v>
      </c>
      <c r="P373" s="216">
        <f t="shared" si="273"/>
        <v>2151.1499999999996</v>
      </c>
      <c r="Q373" s="216">
        <f t="shared" si="274"/>
        <v>14737.295263157897</v>
      </c>
      <c r="R373" s="216">
        <f t="shared" si="275"/>
        <v>1973.9231578947372</v>
      </c>
      <c r="S373" s="216">
        <f t="shared" si="276"/>
        <v>11000</v>
      </c>
      <c r="T373" s="66"/>
      <c r="U373" s="216">
        <v>6020</v>
      </c>
      <c r="V373" s="216">
        <f t="shared" si="277"/>
        <v>520</v>
      </c>
      <c r="W373" s="217">
        <v>0</v>
      </c>
      <c r="X373" s="81">
        <v>5500</v>
      </c>
      <c r="Y373" s="474"/>
      <c r="AD373" s="6"/>
      <c r="AE373" s="6"/>
    </row>
    <row r="374" spans="1:31" s="5" customFormat="1" x14ac:dyDescent="0.25">
      <c r="A374" s="59">
        <v>168</v>
      </c>
      <c r="B374" s="182" t="s">
        <v>1433</v>
      </c>
      <c r="C374" s="177" t="s">
        <v>790</v>
      </c>
      <c r="D374" s="229" t="s">
        <v>135</v>
      </c>
      <c r="E374" s="419">
        <v>45536</v>
      </c>
      <c r="F374" s="183" t="s">
        <v>791</v>
      </c>
      <c r="G374" s="183" t="s">
        <v>792</v>
      </c>
      <c r="H374" s="223">
        <f t="shared" si="268"/>
        <v>197.36842105263159</v>
      </c>
      <c r="I374" s="211">
        <f t="shared" si="269"/>
        <v>6000</v>
      </c>
      <c r="J374" s="211">
        <f t="shared" si="270"/>
        <v>7894.7368421052633</v>
      </c>
      <c r="K374" s="211">
        <f t="shared" si="271"/>
        <v>986.84210526315792</v>
      </c>
      <c r="L374" s="215">
        <v>0</v>
      </c>
      <c r="M374" s="211">
        <v>254.61</v>
      </c>
      <c r="N374" s="515">
        <v>0</v>
      </c>
      <c r="O374" s="211">
        <f t="shared" si="272"/>
        <v>0</v>
      </c>
      <c r="P374" s="216">
        <f t="shared" si="273"/>
        <v>254.61</v>
      </c>
      <c r="Q374" s="216">
        <f t="shared" si="274"/>
        <v>7640.1268421052637</v>
      </c>
      <c r="R374" s="216">
        <f t="shared" si="275"/>
        <v>986.84210526315792</v>
      </c>
      <c r="S374" s="216">
        <f t="shared" si="276"/>
        <v>6000</v>
      </c>
      <c r="T374" s="76"/>
      <c r="U374" s="216">
        <v>3000</v>
      </c>
      <c r="V374" s="216">
        <f t="shared" si="277"/>
        <v>0</v>
      </c>
      <c r="W374" s="227">
        <v>0</v>
      </c>
      <c r="X374" s="78">
        <v>3000</v>
      </c>
      <c r="Y374" s="474"/>
      <c r="AD374" s="6"/>
      <c r="AE374" s="6"/>
    </row>
    <row r="375" spans="1:31" s="5" customFormat="1" x14ac:dyDescent="0.25">
      <c r="A375" s="59">
        <v>169</v>
      </c>
      <c r="B375" s="182" t="s">
        <v>422</v>
      </c>
      <c r="C375" s="177" t="s">
        <v>423</v>
      </c>
      <c r="D375" s="229" t="s">
        <v>135</v>
      </c>
      <c r="E375" s="430">
        <v>45536</v>
      </c>
      <c r="F375" s="183" t="s">
        <v>424</v>
      </c>
      <c r="G375" s="183" t="s">
        <v>425</v>
      </c>
      <c r="H375" s="223">
        <f t="shared" si="268"/>
        <v>197.36842105263159</v>
      </c>
      <c r="I375" s="211">
        <f t="shared" si="269"/>
        <v>6000</v>
      </c>
      <c r="J375" s="211">
        <f t="shared" si="270"/>
        <v>7894.7368421052633</v>
      </c>
      <c r="K375" s="211">
        <f t="shared" si="271"/>
        <v>986.84210526315792</v>
      </c>
      <c r="L375" s="215">
        <v>0</v>
      </c>
      <c r="M375" s="211">
        <v>254.61</v>
      </c>
      <c r="N375" s="515">
        <v>0</v>
      </c>
      <c r="O375" s="211">
        <f t="shared" si="272"/>
        <v>0</v>
      </c>
      <c r="P375" s="216">
        <f t="shared" si="273"/>
        <v>254.61</v>
      </c>
      <c r="Q375" s="216">
        <f t="shared" si="274"/>
        <v>7640.1268421052637</v>
      </c>
      <c r="R375" s="216">
        <f t="shared" si="275"/>
        <v>986.84210526315792</v>
      </c>
      <c r="S375" s="216">
        <f t="shared" si="276"/>
        <v>6000</v>
      </c>
      <c r="T375" s="76"/>
      <c r="U375" s="216">
        <v>3000</v>
      </c>
      <c r="V375" s="216">
        <f t="shared" si="277"/>
        <v>0</v>
      </c>
      <c r="W375" s="217">
        <v>0</v>
      </c>
      <c r="X375" s="78">
        <v>3000</v>
      </c>
      <c r="Y375" s="474"/>
      <c r="AD375" s="6"/>
      <c r="AE375" s="6"/>
    </row>
    <row r="376" spans="1:31" s="5" customFormat="1" x14ac:dyDescent="0.25">
      <c r="A376" s="59">
        <v>170</v>
      </c>
      <c r="B376" s="182" t="s">
        <v>443</v>
      </c>
      <c r="C376" s="183" t="s">
        <v>444</v>
      </c>
      <c r="D376" s="229" t="s">
        <v>135</v>
      </c>
      <c r="E376" s="419">
        <v>45536</v>
      </c>
      <c r="F376" s="183" t="s">
        <v>445</v>
      </c>
      <c r="G376" s="183" t="s">
        <v>446</v>
      </c>
      <c r="H376" s="223">
        <f t="shared" si="268"/>
        <v>131.57894736842107</v>
      </c>
      <c r="I376" s="211">
        <f t="shared" si="269"/>
        <v>4000</v>
      </c>
      <c r="J376" s="211">
        <f t="shared" si="270"/>
        <v>5263.1578947368425</v>
      </c>
      <c r="K376" s="211">
        <f t="shared" si="271"/>
        <v>657.89473684210532</v>
      </c>
      <c r="L376" s="215">
        <v>0</v>
      </c>
      <c r="M376" s="211">
        <v>86.19</v>
      </c>
      <c r="N376" s="515">
        <v>0</v>
      </c>
      <c r="O376" s="211">
        <f t="shared" si="272"/>
        <v>0</v>
      </c>
      <c r="P376" s="216">
        <f t="shared" si="273"/>
        <v>86.19</v>
      </c>
      <c r="Q376" s="216">
        <f t="shared" si="274"/>
        <v>5176.9678947368429</v>
      </c>
      <c r="R376" s="216">
        <f t="shared" si="275"/>
        <v>657.89473684210532</v>
      </c>
      <c r="S376" s="216">
        <f t="shared" si="276"/>
        <v>4000</v>
      </c>
      <c r="T376" s="76"/>
      <c r="U376" s="216">
        <v>2000</v>
      </c>
      <c r="V376" s="216">
        <f t="shared" si="277"/>
        <v>0</v>
      </c>
      <c r="W376" s="217">
        <v>0</v>
      </c>
      <c r="X376" s="78">
        <v>2000</v>
      </c>
      <c r="Y376" s="474"/>
      <c r="AD376" s="6"/>
      <c r="AE376" s="6"/>
    </row>
    <row r="377" spans="1:31" s="5" customFormat="1" x14ac:dyDescent="0.25">
      <c r="A377" s="59">
        <v>171</v>
      </c>
      <c r="B377" s="182" t="s">
        <v>473</v>
      </c>
      <c r="C377" s="183" t="s">
        <v>474</v>
      </c>
      <c r="D377" s="229" t="s">
        <v>135</v>
      </c>
      <c r="E377" s="419">
        <v>45536</v>
      </c>
      <c r="F377" s="183" t="s">
        <v>475</v>
      </c>
      <c r="G377" s="183" t="s">
        <v>476</v>
      </c>
      <c r="H377" s="223">
        <f t="shared" si="268"/>
        <v>197.36842105263159</v>
      </c>
      <c r="I377" s="211">
        <f t="shared" si="269"/>
        <v>6000</v>
      </c>
      <c r="J377" s="211">
        <f t="shared" si="270"/>
        <v>7894.7368421052633</v>
      </c>
      <c r="K377" s="211">
        <f t="shared" si="271"/>
        <v>986.84210526315792</v>
      </c>
      <c r="L377" s="215">
        <v>0</v>
      </c>
      <c r="M377" s="211">
        <v>254.61</v>
      </c>
      <c r="N377" s="515">
        <v>0</v>
      </c>
      <c r="O377" s="211">
        <f t="shared" si="272"/>
        <v>0</v>
      </c>
      <c r="P377" s="216">
        <f t="shared" si="273"/>
        <v>254.61</v>
      </c>
      <c r="Q377" s="216">
        <f t="shared" si="274"/>
        <v>7640.1268421052637</v>
      </c>
      <c r="R377" s="216">
        <f t="shared" si="275"/>
        <v>986.84210526315792</v>
      </c>
      <c r="S377" s="216">
        <f t="shared" si="276"/>
        <v>6000</v>
      </c>
      <c r="T377" s="76"/>
      <c r="U377" s="216">
        <v>3000</v>
      </c>
      <c r="V377" s="216">
        <f t="shared" si="277"/>
        <v>0</v>
      </c>
      <c r="W377" s="217">
        <v>0</v>
      </c>
      <c r="X377" s="78">
        <v>3000</v>
      </c>
      <c r="Y377" s="474"/>
      <c r="AD377" s="6"/>
      <c r="AE377" s="6"/>
    </row>
    <row r="378" spans="1:31" s="5" customFormat="1" x14ac:dyDescent="0.25">
      <c r="A378" s="59">
        <v>172</v>
      </c>
      <c r="B378" s="182" t="s">
        <v>500</v>
      </c>
      <c r="C378" s="183" t="s">
        <v>501</v>
      </c>
      <c r="D378" s="229" t="s">
        <v>135</v>
      </c>
      <c r="E378" s="419">
        <v>45536</v>
      </c>
      <c r="F378" s="183" t="s">
        <v>502</v>
      </c>
      <c r="G378" s="183" t="s">
        <v>503</v>
      </c>
      <c r="H378" s="223">
        <f t="shared" si="268"/>
        <v>197.36842105263159</v>
      </c>
      <c r="I378" s="211">
        <f t="shared" si="269"/>
        <v>6000</v>
      </c>
      <c r="J378" s="211">
        <f t="shared" si="270"/>
        <v>7894.7368421052633</v>
      </c>
      <c r="K378" s="211">
        <f t="shared" si="271"/>
        <v>986.84210526315792</v>
      </c>
      <c r="L378" s="215">
        <v>0</v>
      </c>
      <c r="M378" s="211">
        <v>254.61</v>
      </c>
      <c r="N378" s="515">
        <v>0</v>
      </c>
      <c r="O378" s="211">
        <f t="shared" si="272"/>
        <v>0</v>
      </c>
      <c r="P378" s="216">
        <f t="shared" si="273"/>
        <v>254.61</v>
      </c>
      <c r="Q378" s="216">
        <f t="shared" si="274"/>
        <v>7640.1268421052637</v>
      </c>
      <c r="R378" s="216">
        <f t="shared" si="275"/>
        <v>986.84210526315792</v>
      </c>
      <c r="S378" s="216">
        <f t="shared" si="276"/>
        <v>6000</v>
      </c>
      <c r="T378" s="76"/>
      <c r="U378" s="216">
        <v>3000</v>
      </c>
      <c r="V378" s="216">
        <f t="shared" si="277"/>
        <v>0</v>
      </c>
      <c r="W378" s="217">
        <v>0</v>
      </c>
      <c r="X378" s="78">
        <v>3000</v>
      </c>
      <c r="Y378" s="474"/>
      <c r="AD378" s="6"/>
      <c r="AE378" s="6"/>
    </row>
    <row r="379" spans="1:31" s="5" customFormat="1" x14ac:dyDescent="0.25">
      <c r="A379" s="59">
        <v>173</v>
      </c>
      <c r="B379" s="182" t="s">
        <v>540</v>
      </c>
      <c r="C379" s="183" t="s">
        <v>1558</v>
      </c>
      <c r="D379" s="229" t="s">
        <v>135</v>
      </c>
      <c r="E379" s="419">
        <v>45536</v>
      </c>
      <c r="F379" s="183" t="s">
        <v>541</v>
      </c>
      <c r="G379" s="183" t="s">
        <v>542</v>
      </c>
      <c r="H379" s="223">
        <f t="shared" si="268"/>
        <v>197.36842105263159</v>
      </c>
      <c r="I379" s="211">
        <f t="shared" si="269"/>
        <v>6000</v>
      </c>
      <c r="J379" s="211">
        <f t="shared" si="270"/>
        <v>7894.7368421052633</v>
      </c>
      <c r="K379" s="211">
        <f t="shared" si="271"/>
        <v>986.84210526315792</v>
      </c>
      <c r="L379" s="215">
        <v>0</v>
      </c>
      <c r="M379" s="211">
        <v>254.61</v>
      </c>
      <c r="N379" s="515">
        <v>0</v>
      </c>
      <c r="O379" s="211">
        <f t="shared" si="272"/>
        <v>0</v>
      </c>
      <c r="P379" s="216">
        <f t="shared" si="273"/>
        <v>254.61</v>
      </c>
      <c r="Q379" s="216">
        <f t="shared" si="274"/>
        <v>7640.1268421052637</v>
      </c>
      <c r="R379" s="216">
        <f t="shared" si="275"/>
        <v>986.84210526315792</v>
      </c>
      <c r="S379" s="216">
        <f t="shared" si="276"/>
        <v>6000</v>
      </c>
      <c r="T379" s="76"/>
      <c r="U379" s="216">
        <v>3000</v>
      </c>
      <c r="V379" s="216">
        <f t="shared" si="277"/>
        <v>0</v>
      </c>
      <c r="W379" s="217">
        <v>0</v>
      </c>
      <c r="X379" s="78">
        <v>3000</v>
      </c>
      <c r="Y379" s="474"/>
      <c r="AD379" s="6"/>
      <c r="AE379" s="6"/>
    </row>
    <row r="380" spans="1:31" s="5" customFormat="1" x14ac:dyDescent="0.25">
      <c r="A380" s="59">
        <v>174</v>
      </c>
      <c r="B380" s="182" t="s">
        <v>551</v>
      </c>
      <c r="C380" s="177" t="s">
        <v>552</v>
      </c>
      <c r="D380" s="229" t="s">
        <v>135</v>
      </c>
      <c r="E380" s="419">
        <v>45536</v>
      </c>
      <c r="F380" s="183" t="s">
        <v>553</v>
      </c>
      <c r="G380" s="183" t="s">
        <v>1438</v>
      </c>
      <c r="H380" s="223">
        <f t="shared" si="268"/>
        <v>197.36842105263159</v>
      </c>
      <c r="I380" s="211">
        <f t="shared" si="269"/>
        <v>6000</v>
      </c>
      <c r="J380" s="211">
        <f t="shared" si="270"/>
        <v>7894.7368421052633</v>
      </c>
      <c r="K380" s="211">
        <f t="shared" si="271"/>
        <v>986.84210526315792</v>
      </c>
      <c r="L380" s="215">
        <v>0</v>
      </c>
      <c r="M380" s="211">
        <v>254.61</v>
      </c>
      <c r="N380" s="515">
        <v>0</v>
      </c>
      <c r="O380" s="211">
        <f t="shared" si="272"/>
        <v>0</v>
      </c>
      <c r="P380" s="216">
        <f t="shared" si="273"/>
        <v>254.61</v>
      </c>
      <c r="Q380" s="216">
        <f t="shared" si="274"/>
        <v>7640.1268421052637</v>
      </c>
      <c r="R380" s="216">
        <f t="shared" si="275"/>
        <v>986.84210526315792</v>
      </c>
      <c r="S380" s="216">
        <f t="shared" si="276"/>
        <v>6000</v>
      </c>
      <c r="T380" s="76"/>
      <c r="U380" s="216">
        <v>3000</v>
      </c>
      <c r="V380" s="216">
        <f t="shared" si="277"/>
        <v>0</v>
      </c>
      <c r="W380" s="217">
        <v>0</v>
      </c>
      <c r="X380" s="78">
        <v>3000</v>
      </c>
      <c r="Y380" s="474"/>
      <c r="AD380" s="6"/>
      <c r="AE380" s="6"/>
    </row>
    <row r="381" spans="1:31" s="5" customFormat="1" x14ac:dyDescent="0.25">
      <c r="A381" s="59">
        <v>175</v>
      </c>
      <c r="B381" s="182" t="s">
        <v>589</v>
      </c>
      <c r="C381" s="183" t="s">
        <v>590</v>
      </c>
      <c r="D381" s="229" t="s">
        <v>135</v>
      </c>
      <c r="E381" s="419">
        <v>45536</v>
      </c>
      <c r="F381" s="183" t="s">
        <v>591</v>
      </c>
      <c r="G381" s="183" t="s">
        <v>592</v>
      </c>
      <c r="H381" s="223">
        <f t="shared" si="268"/>
        <v>269.21052631578948</v>
      </c>
      <c r="I381" s="211">
        <f t="shared" si="269"/>
        <v>8184</v>
      </c>
      <c r="J381" s="211">
        <f t="shared" si="270"/>
        <v>10768.42105263158</v>
      </c>
      <c r="K381" s="211">
        <f t="shared" si="271"/>
        <v>1346.0526315789475</v>
      </c>
      <c r="L381" s="215">
        <v>0</v>
      </c>
      <c r="M381" s="211">
        <v>485.22</v>
      </c>
      <c r="N381" s="515">
        <v>0</v>
      </c>
      <c r="O381" s="211">
        <f t="shared" si="272"/>
        <v>184</v>
      </c>
      <c r="P381" s="216">
        <f t="shared" si="273"/>
        <v>669.22</v>
      </c>
      <c r="Q381" s="216">
        <f t="shared" si="274"/>
        <v>10283.201052631581</v>
      </c>
      <c r="R381" s="216">
        <f t="shared" si="275"/>
        <v>1346.0526315789475</v>
      </c>
      <c r="S381" s="216">
        <f t="shared" si="276"/>
        <v>8000</v>
      </c>
      <c r="T381" s="76"/>
      <c r="U381" s="216">
        <v>4092</v>
      </c>
      <c r="V381" s="216">
        <f t="shared" si="277"/>
        <v>92</v>
      </c>
      <c r="W381" s="217">
        <v>0</v>
      </c>
      <c r="X381" s="78">
        <v>4000</v>
      </c>
      <c r="Y381" s="474"/>
      <c r="AD381" s="6"/>
      <c r="AE381" s="6"/>
    </row>
    <row r="382" spans="1:31" s="5" customFormat="1" x14ac:dyDescent="0.25">
      <c r="A382" s="59">
        <v>176</v>
      </c>
      <c r="B382" s="182" t="s">
        <v>593</v>
      </c>
      <c r="C382" s="177" t="s">
        <v>594</v>
      </c>
      <c r="D382" s="229" t="s">
        <v>135</v>
      </c>
      <c r="E382" s="419">
        <v>45536</v>
      </c>
      <c r="F382" s="183" t="s">
        <v>595</v>
      </c>
      <c r="G382" s="183" t="s">
        <v>596</v>
      </c>
      <c r="H382" s="223">
        <f t="shared" si="268"/>
        <v>232.23684210526318</v>
      </c>
      <c r="I382" s="211">
        <f t="shared" si="269"/>
        <v>7060</v>
      </c>
      <c r="J382" s="211">
        <f t="shared" si="270"/>
        <v>9289.4736842105267</v>
      </c>
      <c r="K382" s="211">
        <f t="shared" si="271"/>
        <v>1161.1842105263158</v>
      </c>
      <c r="L382" s="215">
        <v>0</v>
      </c>
      <c r="M382" s="211">
        <v>343.87</v>
      </c>
      <c r="N382" s="515">
        <v>0</v>
      </c>
      <c r="O382" s="211">
        <f t="shared" si="272"/>
        <v>60</v>
      </c>
      <c r="P382" s="216">
        <f t="shared" si="273"/>
        <v>403.87</v>
      </c>
      <c r="Q382" s="216">
        <f t="shared" si="274"/>
        <v>8945.6036842105259</v>
      </c>
      <c r="R382" s="216">
        <f t="shared" si="275"/>
        <v>1161.1842105263158</v>
      </c>
      <c r="S382" s="216">
        <f t="shared" si="276"/>
        <v>7000</v>
      </c>
      <c r="T382" s="76"/>
      <c r="U382" s="216">
        <v>3530</v>
      </c>
      <c r="V382" s="216">
        <f t="shared" si="277"/>
        <v>30</v>
      </c>
      <c r="W382" s="227">
        <v>0</v>
      </c>
      <c r="X382" s="78">
        <v>3500</v>
      </c>
      <c r="Y382" s="474"/>
      <c r="AD382" s="6"/>
      <c r="AE382" s="6"/>
    </row>
    <row r="383" spans="1:31" s="5" customFormat="1" x14ac:dyDescent="0.25">
      <c r="A383" s="59">
        <v>177</v>
      </c>
      <c r="B383" s="182" t="s">
        <v>597</v>
      </c>
      <c r="C383" s="183" t="s">
        <v>598</v>
      </c>
      <c r="D383" s="229" t="s">
        <v>135</v>
      </c>
      <c r="E383" s="419">
        <v>45536</v>
      </c>
      <c r="F383" s="183" t="s">
        <v>599</v>
      </c>
      <c r="G383" s="183" t="s">
        <v>600</v>
      </c>
      <c r="H383" s="223">
        <f t="shared" si="268"/>
        <v>197.36842105263159</v>
      </c>
      <c r="I383" s="211">
        <f t="shared" si="269"/>
        <v>6000</v>
      </c>
      <c r="J383" s="211">
        <f t="shared" si="270"/>
        <v>7894.7368421052633</v>
      </c>
      <c r="K383" s="211">
        <f t="shared" si="271"/>
        <v>986.84210526315792</v>
      </c>
      <c r="L383" s="215">
        <v>0</v>
      </c>
      <c r="M383" s="211">
        <v>254.61</v>
      </c>
      <c r="N383" s="515">
        <v>0</v>
      </c>
      <c r="O383" s="211">
        <f t="shared" si="272"/>
        <v>0</v>
      </c>
      <c r="P383" s="216">
        <f t="shared" si="273"/>
        <v>254.61</v>
      </c>
      <c r="Q383" s="216">
        <f t="shared" si="274"/>
        <v>7640.1268421052637</v>
      </c>
      <c r="R383" s="216">
        <f t="shared" si="275"/>
        <v>986.84210526315792</v>
      </c>
      <c r="S383" s="216">
        <f t="shared" si="276"/>
        <v>6000</v>
      </c>
      <c r="T383" s="76"/>
      <c r="U383" s="216">
        <v>3000</v>
      </c>
      <c r="V383" s="216">
        <f t="shared" si="277"/>
        <v>0</v>
      </c>
      <c r="W383" s="217">
        <v>0</v>
      </c>
      <c r="X383" s="78">
        <v>3000</v>
      </c>
      <c r="Y383" s="474"/>
      <c r="AD383" s="6"/>
      <c r="AE383" s="6"/>
    </row>
    <row r="384" spans="1:31" s="5" customFormat="1" x14ac:dyDescent="0.25">
      <c r="A384" s="59">
        <v>178</v>
      </c>
      <c r="B384" s="182" t="s">
        <v>641</v>
      </c>
      <c r="C384" s="183" t="s">
        <v>642</v>
      </c>
      <c r="D384" s="229" t="s">
        <v>135</v>
      </c>
      <c r="E384" s="419">
        <v>45536</v>
      </c>
      <c r="F384" s="183" t="s">
        <v>643</v>
      </c>
      <c r="G384" s="183" t="s">
        <v>644</v>
      </c>
      <c r="H384" s="223">
        <f t="shared" si="268"/>
        <v>197.36842105263159</v>
      </c>
      <c r="I384" s="211">
        <f t="shared" si="269"/>
        <v>6000</v>
      </c>
      <c r="J384" s="211">
        <f t="shared" si="270"/>
        <v>7894.7368421052633</v>
      </c>
      <c r="K384" s="211">
        <f t="shared" si="271"/>
        <v>986.84210526315792</v>
      </c>
      <c r="L384" s="215">
        <v>0</v>
      </c>
      <c r="M384" s="211">
        <v>254.61</v>
      </c>
      <c r="N384" s="515">
        <v>0</v>
      </c>
      <c r="O384" s="211">
        <f t="shared" si="272"/>
        <v>0</v>
      </c>
      <c r="P384" s="216">
        <f t="shared" si="273"/>
        <v>254.61</v>
      </c>
      <c r="Q384" s="216">
        <f t="shared" si="274"/>
        <v>7640.1268421052637</v>
      </c>
      <c r="R384" s="216">
        <f t="shared" si="275"/>
        <v>986.84210526315792</v>
      </c>
      <c r="S384" s="216">
        <f t="shared" si="276"/>
        <v>6000</v>
      </c>
      <c r="T384" s="76"/>
      <c r="U384" s="216">
        <v>3000</v>
      </c>
      <c r="V384" s="216">
        <f t="shared" si="277"/>
        <v>0</v>
      </c>
      <c r="W384" s="217">
        <v>0</v>
      </c>
      <c r="X384" s="78">
        <v>3000</v>
      </c>
      <c r="Y384" s="474"/>
      <c r="AD384" s="6"/>
      <c r="AE384" s="6"/>
    </row>
    <row r="385" spans="1:31" s="5" customFormat="1" x14ac:dyDescent="0.25">
      <c r="A385" s="59">
        <v>179</v>
      </c>
      <c r="B385" s="182" t="s">
        <v>677</v>
      </c>
      <c r="C385" s="183" t="s">
        <v>678</v>
      </c>
      <c r="D385" s="229" t="s">
        <v>135</v>
      </c>
      <c r="E385" s="419">
        <v>45536</v>
      </c>
      <c r="F385" s="183" t="s">
        <v>679</v>
      </c>
      <c r="G385" s="183" t="s">
        <v>680</v>
      </c>
      <c r="H385" s="223">
        <f t="shared" si="268"/>
        <v>269.21052631578948</v>
      </c>
      <c r="I385" s="211">
        <f t="shared" si="269"/>
        <v>8184</v>
      </c>
      <c r="J385" s="211">
        <f t="shared" si="270"/>
        <v>10768.42105263158</v>
      </c>
      <c r="K385" s="211">
        <f t="shared" si="271"/>
        <v>1346.0526315789475</v>
      </c>
      <c r="L385" s="215">
        <v>0</v>
      </c>
      <c r="M385" s="211">
        <v>485.22</v>
      </c>
      <c r="N385" s="515">
        <v>0</v>
      </c>
      <c r="O385" s="211">
        <f t="shared" si="272"/>
        <v>184</v>
      </c>
      <c r="P385" s="216">
        <f t="shared" si="273"/>
        <v>669.22</v>
      </c>
      <c r="Q385" s="216">
        <f t="shared" si="274"/>
        <v>10283.201052631581</v>
      </c>
      <c r="R385" s="216">
        <f t="shared" si="275"/>
        <v>1346.0526315789475</v>
      </c>
      <c r="S385" s="216">
        <f t="shared" si="276"/>
        <v>8000</v>
      </c>
      <c r="T385" s="76"/>
      <c r="U385" s="216">
        <v>4092</v>
      </c>
      <c r="V385" s="216">
        <f t="shared" si="277"/>
        <v>92</v>
      </c>
      <c r="W385" s="217">
        <v>0</v>
      </c>
      <c r="X385" s="78">
        <v>4000</v>
      </c>
      <c r="Y385" s="474"/>
      <c r="AD385" s="6"/>
      <c r="AE385" s="6"/>
    </row>
    <row r="386" spans="1:31" s="5" customFormat="1" x14ac:dyDescent="0.25">
      <c r="A386" s="59">
        <v>180</v>
      </c>
      <c r="B386" s="182" t="s">
        <v>726</v>
      </c>
      <c r="C386" s="183" t="s">
        <v>678</v>
      </c>
      <c r="D386" s="229" t="s">
        <v>135</v>
      </c>
      <c r="E386" s="419">
        <v>45536</v>
      </c>
      <c r="F386" s="183" t="s">
        <v>727</v>
      </c>
      <c r="G386" s="183" t="s">
        <v>728</v>
      </c>
      <c r="H386" s="223">
        <f t="shared" si="268"/>
        <v>197.36842105263159</v>
      </c>
      <c r="I386" s="211">
        <f t="shared" si="269"/>
        <v>6000</v>
      </c>
      <c r="J386" s="211">
        <f t="shared" si="270"/>
        <v>7894.7368421052633</v>
      </c>
      <c r="K386" s="211">
        <f t="shared" si="271"/>
        <v>986.84210526315792</v>
      </c>
      <c r="L386" s="215">
        <v>0</v>
      </c>
      <c r="M386" s="211">
        <v>254.61</v>
      </c>
      <c r="N386" s="515">
        <v>0</v>
      </c>
      <c r="O386" s="211">
        <f t="shared" si="272"/>
        <v>0</v>
      </c>
      <c r="P386" s="216">
        <f t="shared" si="273"/>
        <v>254.61</v>
      </c>
      <c r="Q386" s="216">
        <f t="shared" si="274"/>
        <v>7640.1268421052637</v>
      </c>
      <c r="R386" s="216">
        <f t="shared" si="275"/>
        <v>986.84210526315792</v>
      </c>
      <c r="S386" s="216">
        <f t="shared" si="276"/>
        <v>6000</v>
      </c>
      <c r="T386" s="76"/>
      <c r="U386" s="216">
        <v>3000</v>
      </c>
      <c r="V386" s="216">
        <f t="shared" si="277"/>
        <v>0</v>
      </c>
      <c r="W386" s="217">
        <v>0</v>
      </c>
      <c r="X386" s="78">
        <v>3000</v>
      </c>
      <c r="Y386" s="474"/>
      <c r="AD386" s="6"/>
      <c r="AE386" s="6"/>
    </row>
    <row r="387" spans="1:31" s="5" customFormat="1" x14ac:dyDescent="0.25">
      <c r="A387" s="59">
        <v>181</v>
      </c>
      <c r="B387" s="182" t="s">
        <v>744</v>
      </c>
      <c r="C387" s="183" t="s">
        <v>745</v>
      </c>
      <c r="D387" s="229" t="s">
        <v>135</v>
      </c>
      <c r="E387" s="419">
        <v>45536</v>
      </c>
      <c r="F387" s="183" t="s">
        <v>746</v>
      </c>
      <c r="G387" s="183" t="s">
        <v>747</v>
      </c>
      <c r="H387" s="223">
        <f t="shared" si="268"/>
        <v>197.36842105263159</v>
      </c>
      <c r="I387" s="211">
        <f t="shared" si="269"/>
        <v>6000</v>
      </c>
      <c r="J387" s="211">
        <f t="shared" si="270"/>
        <v>7894.7368421052633</v>
      </c>
      <c r="K387" s="211">
        <f t="shared" si="271"/>
        <v>986.84210526315792</v>
      </c>
      <c r="L387" s="215">
        <v>0</v>
      </c>
      <c r="M387" s="211">
        <v>254.61</v>
      </c>
      <c r="N387" s="515">
        <v>0</v>
      </c>
      <c r="O387" s="211">
        <f t="shared" si="272"/>
        <v>0</v>
      </c>
      <c r="P387" s="216">
        <f t="shared" si="273"/>
        <v>254.61</v>
      </c>
      <c r="Q387" s="216">
        <f t="shared" si="274"/>
        <v>7640.1268421052637</v>
      </c>
      <c r="R387" s="216">
        <f t="shared" si="275"/>
        <v>986.84210526315792</v>
      </c>
      <c r="S387" s="216">
        <f t="shared" si="276"/>
        <v>6000</v>
      </c>
      <c r="T387" s="76"/>
      <c r="U387" s="216">
        <v>3000</v>
      </c>
      <c r="V387" s="216">
        <f t="shared" si="277"/>
        <v>0</v>
      </c>
      <c r="W387" s="217">
        <v>0</v>
      </c>
      <c r="X387" s="78">
        <v>3000</v>
      </c>
      <c r="Y387" s="474"/>
      <c r="AD387" s="6"/>
      <c r="AE387" s="6"/>
    </row>
    <row r="388" spans="1:31" s="5" customFormat="1" ht="120" customHeight="1" x14ac:dyDescent="0.25">
      <c r="A388" s="59">
        <v>182</v>
      </c>
      <c r="B388" s="182" t="s">
        <v>777</v>
      </c>
      <c r="C388" s="177" t="s">
        <v>2087</v>
      </c>
      <c r="D388" s="229" t="s">
        <v>135</v>
      </c>
      <c r="E388" s="419">
        <v>45536</v>
      </c>
      <c r="F388" s="183" t="s">
        <v>778</v>
      </c>
      <c r="G388" s="183" t="s">
        <v>779</v>
      </c>
      <c r="H388" s="223">
        <f t="shared" si="268"/>
        <v>232.23684210526318</v>
      </c>
      <c r="I388" s="211">
        <f t="shared" si="269"/>
        <v>7060</v>
      </c>
      <c r="J388" s="211">
        <f t="shared" si="270"/>
        <v>9289.4736842105267</v>
      </c>
      <c r="K388" s="211">
        <f t="shared" si="271"/>
        <v>1161.1842105263158</v>
      </c>
      <c r="L388" s="215">
        <v>0</v>
      </c>
      <c r="M388" s="211">
        <v>343.87</v>
      </c>
      <c r="N388" s="515">
        <v>0</v>
      </c>
      <c r="O388" s="211">
        <f t="shared" si="272"/>
        <v>60</v>
      </c>
      <c r="P388" s="216">
        <f t="shared" si="273"/>
        <v>403.87</v>
      </c>
      <c r="Q388" s="216">
        <f t="shared" si="274"/>
        <v>8945.6036842105259</v>
      </c>
      <c r="R388" s="216">
        <f t="shared" si="275"/>
        <v>1161.1842105263158</v>
      </c>
      <c r="S388" s="216">
        <f t="shared" si="276"/>
        <v>7000</v>
      </c>
      <c r="T388" s="76"/>
      <c r="U388" s="216">
        <v>3530</v>
      </c>
      <c r="V388" s="216">
        <f t="shared" si="277"/>
        <v>30</v>
      </c>
      <c r="W388" s="217">
        <v>0</v>
      </c>
      <c r="X388" s="78">
        <v>3500</v>
      </c>
      <c r="Y388" s="474"/>
      <c r="AD388" s="6"/>
      <c r="AE388" s="6"/>
    </row>
    <row r="389" spans="1:31" s="5" customFormat="1" x14ac:dyDescent="0.25">
      <c r="A389" s="59">
        <v>183</v>
      </c>
      <c r="B389" s="182" t="s">
        <v>784</v>
      </c>
      <c r="C389" s="183" t="s">
        <v>785</v>
      </c>
      <c r="D389" s="229" t="s">
        <v>135</v>
      </c>
      <c r="E389" s="419">
        <v>45536</v>
      </c>
      <c r="F389" s="183" t="s">
        <v>786</v>
      </c>
      <c r="G389" s="183" t="s">
        <v>787</v>
      </c>
      <c r="H389" s="223">
        <f t="shared" si="268"/>
        <v>197.36842105263159</v>
      </c>
      <c r="I389" s="211">
        <f t="shared" si="269"/>
        <v>6000</v>
      </c>
      <c r="J389" s="211">
        <f t="shared" si="270"/>
        <v>7894.7368421052633</v>
      </c>
      <c r="K389" s="211">
        <f t="shared" si="271"/>
        <v>986.84210526315792</v>
      </c>
      <c r="L389" s="215">
        <v>0</v>
      </c>
      <c r="M389" s="211">
        <v>254.61</v>
      </c>
      <c r="N389" s="515">
        <v>0</v>
      </c>
      <c r="O389" s="211">
        <f t="shared" si="272"/>
        <v>0</v>
      </c>
      <c r="P389" s="216">
        <f t="shared" si="273"/>
        <v>254.61</v>
      </c>
      <c r="Q389" s="216">
        <f t="shared" si="274"/>
        <v>7640.1268421052637</v>
      </c>
      <c r="R389" s="216">
        <f t="shared" si="275"/>
        <v>986.84210526315792</v>
      </c>
      <c r="S389" s="216">
        <f t="shared" si="276"/>
        <v>6000</v>
      </c>
      <c r="T389" s="320"/>
      <c r="U389" s="216">
        <v>3000</v>
      </c>
      <c r="V389" s="216">
        <f t="shared" si="277"/>
        <v>0</v>
      </c>
      <c r="W389" s="217">
        <v>0</v>
      </c>
      <c r="X389" s="78">
        <v>3000</v>
      </c>
      <c r="Y389" s="474"/>
      <c r="AD389" s="6"/>
      <c r="AE389" s="6"/>
    </row>
    <row r="390" spans="1:31" s="5" customFormat="1" x14ac:dyDescent="0.25">
      <c r="A390" s="59">
        <v>184</v>
      </c>
      <c r="B390" s="182" t="s">
        <v>801</v>
      </c>
      <c r="C390" s="177" t="s">
        <v>802</v>
      </c>
      <c r="D390" s="229" t="s">
        <v>135</v>
      </c>
      <c r="E390" s="419">
        <v>45536</v>
      </c>
      <c r="F390" s="183" t="s">
        <v>803</v>
      </c>
      <c r="G390" s="183" t="s">
        <v>804</v>
      </c>
      <c r="H390" s="223">
        <f t="shared" si="268"/>
        <v>197.36842105263159</v>
      </c>
      <c r="I390" s="211">
        <f t="shared" si="269"/>
        <v>6000</v>
      </c>
      <c r="J390" s="211">
        <f t="shared" si="270"/>
        <v>7894.7368421052633</v>
      </c>
      <c r="K390" s="211">
        <f t="shared" si="271"/>
        <v>986.84210526315792</v>
      </c>
      <c r="L390" s="215">
        <v>0</v>
      </c>
      <c r="M390" s="211">
        <v>254.61</v>
      </c>
      <c r="N390" s="515">
        <v>0</v>
      </c>
      <c r="O390" s="211">
        <f t="shared" si="272"/>
        <v>0</v>
      </c>
      <c r="P390" s="216">
        <f t="shared" si="273"/>
        <v>254.61</v>
      </c>
      <c r="Q390" s="216">
        <f t="shared" si="274"/>
        <v>7640.1268421052637</v>
      </c>
      <c r="R390" s="216">
        <f t="shared" si="275"/>
        <v>986.84210526315792</v>
      </c>
      <c r="S390" s="216">
        <f t="shared" si="276"/>
        <v>6000</v>
      </c>
      <c r="T390" s="76"/>
      <c r="U390" s="216">
        <v>3000</v>
      </c>
      <c r="V390" s="216">
        <f t="shared" si="277"/>
        <v>0</v>
      </c>
      <c r="W390" s="217">
        <v>0</v>
      </c>
      <c r="X390" s="78">
        <v>3000</v>
      </c>
      <c r="Y390" s="474"/>
      <c r="AD390" s="6"/>
      <c r="AE390" s="6"/>
    </row>
    <row r="391" spans="1:31" s="5" customFormat="1" x14ac:dyDescent="0.25">
      <c r="A391" s="59">
        <v>185</v>
      </c>
      <c r="B391" s="182" t="s">
        <v>805</v>
      </c>
      <c r="C391" s="177" t="s">
        <v>806</v>
      </c>
      <c r="D391" s="229" t="s">
        <v>135</v>
      </c>
      <c r="E391" s="419">
        <v>45536</v>
      </c>
      <c r="F391" s="183" t="s">
        <v>807</v>
      </c>
      <c r="G391" s="183" t="s">
        <v>808</v>
      </c>
      <c r="H391" s="223">
        <f t="shared" si="268"/>
        <v>197.36842105263159</v>
      </c>
      <c r="I391" s="211">
        <f t="shared" si="269"/>
        <v>6000</v>
      </c>
      <c r="J391" s="211">
        <f t="shared" si="270"/>
        <v>7894.7368421052633</v>
      </c>
      <c r="K391" s="211">
        <f t="shared" si="271"/>
        <v>986.84210526315792</v>
      </c>
      <c r="L391" s="215">
        <v>0</v>
      </c>
      <c r="M391" s="211">
        <v>254.61</v>
      </c>
      <c r="N391" s="515">
        <v>0</v>
      </c>
      <c r="O391" s="211">
        <f t="shared" si="272"/>
        <v>0</v>
      </c>
      <c r="P391" s="216">
        <f t="shared" si="273"/>
        <v>254.61</v>
      </c>
      <c r="Q391" s="216">
        <f t="shared" si="274"/>
        <v>7640.1268421052637</v>
      </c>
      <c r="R391" s="216">
        <f t="shared" si="275"/>
        <v>986.84210526315792</v>
      </c>
      <c r="S391" s="216">
        <f t="shared" si="276"/>
        <v>6000</v>
      </c>
      <c r="T391" s="76"/>
      <c r="U391" s="216">
        <v>3000</v>
      </c>
      <c r="V391" s="216">
        <f t="shared" si="277"/>
        <v>0</v>
      </c>
      <c r="W391" s="217">
        <v>0</v>
      </c>
      <c r="X391" s="78">
        <v>3000</v>
      </c>
      <c r="Y391" s="474"/>
      <c r="AD391" s="6"/>
      <c r="AE391" s="6"/>
    </row>
    <row r="392" spans="1:31" s="5" customFormat="1" x14ac:dyDescent="0.25">
      <c r="A392" s="59">
        <v>186</v>
      </c>
      <c r="B392" s="182" t="s">
        <v>812</v>
      </c>
      <c r="C392" s="177" t="s">
        <v>813</v>
      </c>
      <c r="D392" s="229" t="s">
        <v>135</v>
      </c>
      <c r="E392" s="419">
        <v>45536</v>
      </c>
      <c r="F392" s="183" t="s">
        <v>814</v>
      </c>
      <c r="G392" s="183" t="s">
        <v>815</v>
      </c>
      <c r="H392" s="223">
        <f t="shared" si="268"/>
        <v>197.36842105263159</v>
      </c>
      <c r="I392" s="211">
        <f t="shared" si="269"/>
        <v>6000</v>
      </c>
      <c r="J392" s="211">
        <f t="shared" si="270"/>
        <v>7894.7368421052633</v>
      </c>
      <c r="K392" s="211">
        <f t="shared" si="271"/>
        <v>986.84210526315792</v>
      </c>
      <c r="L392" s="215">
        <v>0</v>
      </c>
      <c r="M392" s="211">
        <v>254.61</v>
      </c>
      <c r="N392" s="515">
        <v>0</v>
      </c>
      <c r="O392" s="211">
        <f t="shared" si="272"/>
        <v>0</v>
      </c>
      <c r="P392" s="216">
        <f t="shared" si="273"/>
        <v>254.61</v>
      </c>
      <c r="Q392" s="216">
        <f t="shared" si="274"/>
        <v>7640.1268421052637</v>
      </c>
      <c r="R392" s="216">
        <f t="shared" si="275"/>
        <v>986.84210526315792</v>
      </c>
      <c r="S392" s="216">
        <f t="shared" si="276"/>
        <v>6000</v>
      </c>
      <c r="T392" s="76"/>
      <c r="U392" s="216">
        <v>3000</v>
      </c>
      <c r="V392" s="216">
        <f t="shared" si="277"/>
        <v>0</v>
      </c>
      <c r="W392" s="217">
        <v>0</v>
      </c>
      <c r="X392" s="78">
        <v>3000</v>
      </c>
      <c r="Y392" s="474"/>
      <c r="AD392" s="6"/>
      <c r="AE392" s="6"/>
    </row>
    <row r="393" spans="1:31" s="5" customFormat="1" x14ac:dyDescent="0.25">
      <c r="A393" s="59">
        <v>187</v>
      </c>
      <c r="B393" s="182" t="s">
        <v>816</v>
      </c>
      <c r="C393" s="177" t="s">
        <v>817</v>
      </c>
      <c r="D393" s="229" t="s">
        <v>135</v>
      </c>
      <c r="E393" s="419">
        <v>45536</v>
      </c>
      <c r="F393" s="183" t="s">
        <v>818</v>
      </c>
      <c r="G393" s="183" t="s">
        <v>819</v>
      </c>
      <c r="H393" s="223">
        <f t="shared" si="268"/>
        <v>197.36842105263159</v>
      </c>
      <c r="I393" s="211">
        <f t="shared" si="269"/>
        <v>6000</v>
      </c>
      <c r="J393" s="211">
        <f t="shared" si="270"/>
        <v>7894.7368421052633</v>
      </c>
      <c r="K393" s="211">
        <f t="shared" si="271"/>
        <v>986.84210526315792</v>
      </c>
      <c r="L393" s="215">
        <v>0</v>
      </c>
      <c r="M393" s="211">
        <v>254.61</v>
      </c>
      <c r="N393" s="515">
        <v>0</v>
      </c>
      <c r="O393" s="211">
        <f t="shared" si="272"/>
        <v>0</v>
      </c>
      <c r="P393" s="216">
        <f t="shared" si="273"/>
        <v>254.61</v>
      </c>
      <c r="Q393" s="216">
        <f t="shared" si="274"/>
        <v>7640.1268421052637</v>
      </c>
      <c r="R393" s="216">
        <f t="shared" si="275"/>
        <v>986.84210526315792</v>
      </c>
      <c r="S393" s="216">
        <f t="shared" si="276"/>
        <v>6000</v>
      </c>
      <c r="T393" s="76"/>
      <c r="U393" s="216">
        <v>3000</v>
      </c>
      <c r="V393" s="216">
        <f t="shared" si="277"/>
        <v>0</v>
      </c>
      <c r="W393" s="227">
        <v>0</v>
      </c>
      <c r="X393" s="78">
        <v>3000</v>
      </c>
      <c r="Y393" s="474"/>
      <c r="AD393" s="6"/>
      <c r="AE393" s="6"/>
    </row>
    <row r="394" spans="1:31" s="5" customFormat="1" x14ac:dyDescent="0.25">
      <c r="A394" s="59">
        <v>188</v>
      </c>
      <c r="B394" s="182" t="s">
        <v>824</v>
      </c>
      <c r="C394" s="177" t="s">
        <v>825</v>
      </c>
      <c r="D394" s="229" t="s">
        <v>135</v>
      </c>
      <c r="E394" s="419">
        <v>45536</v>
      </c>
      <c r="F394" s="183" t="s">
        <v>826</v>
      </c>
      <c r="G394" s="183" t="s">
        <v>827</v>
      </c>
      <c r="H394" s="223">
        <f t="shared" si="268"/>
        <v>197.36842105263159</v>
      </c>
      <c r="I394" s="211">
        <f t="shared" si="269"/>
        <v>6000</v>
      </c>
      <c r="J394" s="211">
        <f t="shared" si="270"/>
        <v>7894.7368421052633</v>
      </c>
      <c r="K394" s="211">
        <f t="shared" si="271"/>
        <v>986.84210526315792</v>
      </c>
      <c r="L394" s="215">
        <v>0</v>
      </c>
      <c r="M394" s="211">
        <v>254.61</v>
      </c>
      <c r="N394" s="515">
        <v>0</v>
      </c>
      <c r="O394" s="211">
        <f t="shared" si="272"/>
        <v>0</v>
      </c>
      <c r="P394" s="216">
        <f t="shared" si="273"/>
        <v>254.61</v>
      </c>
      <c r="Q394" s="216">
        <f t="shared" si="274"/>
        <v>7640.1268421052637</v>
      </c>
      <c r="R394" s="216">
        <f t="shared" si="275"/>
        <v>986.84210526315792</v>
      </c>
      <c r="S394" s="216">
        <f t="shared" si="276"/>
        <v>6000</v>
      </c>
      <c r="T394" s="76"/>
      <c r="U394" s="216">
        <v>3000</v>
      </c>
      <c r="V394" s="216">
        <f t="shared" si="277"/>
        <v>0</v>
      </c>
      <c r="W394" s="217">
        <v>0</v>
      </c>
      <c r="X394" s="78">
        <v>3000</v>
      </c>
      <c r="Y394" s="474"/>
      <c r="AD394" s="6"/>
      <c r="AE394" s="6"/>
    </row>
    <row r="395" spans="1:31" s="5" customFormat="1" x14ac:dyDescent="0.25">
      <c r="A395" s="59">
        <v>189</v>
      </c>
      <c r="B395" s="176" t="s">
        <v>838</v>
      </c>
      <c r="C395" s="177" t="s">
        <v>839</v>
      </c>
      <c r="D395" s="229" t="s">
        <v>135</v>
      </c>
      <c r="E395" s="419">
        <v>45536</v>
      </c>
      <c r="F395" s="177" t="s">
        <v>840</v>
      </c>
      <c r="G395" s="177" t="s">
        <v>841</v>
      </c>
      <c r="H395" s="223">
        <f t="shared" si="268"/>
        <v>232.23684210526318</v>
      </c>
      <c r="I395" s="211">
        <f t="shared" si="269"/>
        <v>7060</v>
      </c>
      <c r="J395" s="211">
        <f t="shared" si="270"/>
        <v>9289.4736842105267</v>
      </c>
      <c r="K395" s="211">
        <f t="shared" si="271"/>
        <v>1161.1842105263158</v>
      </c>
      <c r="L395" s="215">
        <v>0</v>
      </c>
      <c r="M395" s="211">
        <v>343.87</v>
      </c>
      <c r="N395" s="515">
        <v>0</v>
      </c>
      <c r="O395" s="211">
        <f t="shared" si="272"/>
        <v>60</v>
      </c>
      <c r="P395" s="216">
        <f t="shared" si="273"/>
        <v>403.87</v>
      </c>
      <c r="Q395" s="216">
        <f t="shared" si="274"/>
        <v>8945.6036842105259</v>
      </c>
      <c r="R395" s="216">
        <f t="shared" si="275"/>
        <v>1161.1842105263158</v>
      </c>
      <c r="S395" s="216">
        <f t="shared" si="276"/>
        <v>7000</v>
      </c>
      <c r="T395" s="66"/>
      <c r="U395" s="216">
        <v>3530</v>
      </c>
      <c r="V395" s="216">
        <f t="shared" si="277"/>
        <v>30</v>
      </c>
      <c r="W395" s="217">
        <v>0</v>
      </c>
      <c r="X395" s="81">
        <v>3500</v>
      </c>
      <c r="Y395" s="474"/>
      <c r="AD395" s="6"/>
      <c r="AE395" s="6"/>
    </row>
    <row r="396" spans="1:31" s="5" customFormat="1" x14ac:dyDescent="0.25">
      <c r="A396" s="59">
        <v>190</v>
      </c>
      <c r="B396" s="219" t="s">
        <v>842</v>
      </c>
      <c r="C396" s="177" t="s">
        <v>817</v>
      </c>
      <c r="D396" s="229" t="s">
        <v>135</v>
      </c>
      <c r="E396" s="419">
        <v>45536</v>
      </c>
      <c r="F396" s="183" t="s">
        <v>843</v>
      </c>
      <c r="G396" s="183" t="s">
        <v>844</v>
      </c>
      <c r="H396" s="223">
        <f t="shared" si="268"/>
        <v>197.36842105263159</v>
      </c>
      <c r="I396" s="211">
        <f t="shared" si="269"/>
        <v>6000</v>
      </c>
      <c r="J396" s="211">
        <f t="shared" si="270"/>
        <v>7894.7368421052633</v>
      </c>
      <c r="K396" s="211">
        <f t="shared" si="271"/>
        <v>986.84210526315792</v>
      </c>
      <c r="L396" s="215">
        <v>0</v>
      </c>
      <c r="M396" s="211">
        <v>254.61</v>
      </c>
      <c r="N396" s="515">
        <v>0</v>
      </c>
      <c r="O396" s="211">
        <f t="shared" si="272"/>
        <v>0</v>
      </c>
      <c r="P396" s="216">
        <f t="shared" si="273"/>
        <v>254.61</v>
      </c>
      <c r="Q396" s="216">
        <f t="shared" si="274"/>
        <v>7640.1268421052637</v>
      </c>
      <c r="R396" s="216">
        <f t="shared" si="275"/>
        <v>986.84210526315792</v>
      </c>
      <c r="S396" s="216">
        <f t="shared" si="276"/>
        <v>6000</v>
      </c>
      <c r="T396" s="76"/>
      <c r="U396" s="216">
        <v>3000</v>
      </c>
      <c r="V396" s="216">
        <f t="shared" si="277"/>
        <v>0</v>
      </c>
      <c r="W396" s="217">
        <v>0</v>
      </c>
      <c r="X396" s="78">
        <v>3000</v>
      </c>
      <c r="Y396" s="474"/>
      <c r="AD396" s="6"/>
      <c r="AE396" s="6"/>
    </row>
    <row r="397" spans="1:31" s="5" customFormat="1" ht="78" customHeight="1" x14ac:dyDescent="0.25">
      <c r="A397" s="59">
        <v>191</v>
      </c>
      <c r="B397" s="219" t="s">
        <v>514</v>
      </c>
      <c r="C397" s="177" t="s">
        <v>515</v>
      </c>
      <c r="D397" s="229" t="s">
        <v>135</v>
      </c>
      <c r="E397" s="419">
        <v>45536</v>
      </c>
      <c r="F397" s="183" t="s">
        <v>516</v>
      </c>
      <c r="G397" s="183" t="s">
        <v>517</v>
      </c>
      <c r="H397" s="223">
        <f t="shared" si="268"/>
        <v>131.57894736842107</v>
      </c>
      <c r="I397" s="211">
        <f t="shared" si="269"/>
        <v>4000</v>
      </c>
      <c r="J397" s="211">
        <f t="shared" si="270"/>
        <v>5263.1578947368425</v>
      </c>
      <c r="K397" s="211">
        <f t="shared" si="271"/>
        <v>657.89473684210532</v>
      </c>
      <c r="L397" s="215">
        <v>0</v>
      </c>
      <c r="M397" s="211">
        <v>86.19</v>
      </c>
      <c r="N397" s="515">
        <v>0</v>
      </c>
      <c r="O397" s="211">
        <f t="shared" si="272"/>
        <v>0</v>
      </c>
      <c r="P397" s="216">
        <f t="shared" si="273"/>
        <v>86.19</v>
      </c>
      <c r="Q397" s="216">
        <f t="shared" si="274"/>
        <v>5176.9678947368429</v>
      </c>
      <c r="R397" s="216">
        <f t="shared" si="275"/>
        <v>657.89473684210532</v>
      </c>
      <c r="S397" s="216">
        <f t="shared" si="276"/>
        <v>4000</v>
      </c>
      <c r="T397" s="76"/>
      <c r="U397" s="216">
        <v>2000</v>
      </c>
      <c r="V397" s="216">
        <f t="shared" si="277"/>
        <v>0</v>
      </c>
      <c r="W397" s="217">
        <v>0</v>
      </c>
      <c r="X397" s="78">
        <v>2000</v>
      </c>
      <c r="Y397" s="474"/>
      <c r="AD397" s="6"/>
      <c r="AE397" s="6"/>
    </row>
    <row r="398" spans="1:31" s="5" customFormat="1" x14ac:dyDescent="0.25">
      <c r="A398" s="59">
        <v>192</v>
      </c>
      <c r="B398" s="182" t="s">
        <v>621</v>
      </c>
      <c r="C398" s="177" t="s">
        <v>622</v>
      </c>
      <c r="D398" s="318" t="s">
        <v>135</v>
      </c>
      <c r="E398" s="419">
        <v>45536</v>
      </c>
      <c r="F398" s="177" t="s">
        <v>623</v>
      </c>
      <c r="G398" s="177" t="s">
        <v>1439</v>
      </c>
      <c r="H398" s="223">
        <f t="shared" si="268"/>
        <v>164.47368421052633</v>
      </c>
      <c r="I398" s="211">
        <f t="shared" si="269"/>
        <v>5000</v>
      </c>
      <c r="J398" s="211">
        <f t="shared" si="270"/>
        <v>6578.9473684210534</v>
      </c>
      <c r="K398" s="211">
        <f t="shared" si="271"/>
        <v>822.36842105263167</v>
      </c>
      <c r="L398" s="215">
        <v>0</v>
      </c>
      <c r="M398" s="211">
        <v>170.4</v>
      </c>
      <c r="N398" s="515">
        <v>0</v>
      </c>
      <c r="O398" s="211">
        <f t="shared" si="272"/>
        <v>0</v>
      </c>
      <c r="P398" s="216">
        <f t="shared" si="273"/>
        <v>170.4</v>
      </c>
      <c r="Q398" s="216">
        <f t="shared" si="274"/>
        <v>6408.5473684210538</v>
      </c>
      <c r="R398" s="216">
        <f t="shared" si="275"/>
        <v>822.36842105263167</v>
      </c>
      <c r="S398" s="216">
        <f t="shared" si="276"/>
        <v>5000</v>
      </c>
      <c r="T398" s="66"/>
      <c r="U398" s="216">
        <v>2500</v>
      </c>
      <c r="V398" s="216">
        <f t="shared" si="277"/>
        <v>0</v>
      </c>
      <c r="W398" s="217">
        <v>0</v>
      </c>
      <c r="X398" s="81">
        <v>2500</v>
      </c>
      <c r="Y398" s="474"/>
      <c r="AD398" s="6"/>
      <c r="AE398" s="6"/>
    </row>
    <row r="399" spans="1:31" s="5" customFormat="1" x14ac:dyDescent="0.25">
      <c r="A399" s="59">
        <v>193</v>
      </c>
      <c r="B399" s="182" t="s">
        <v>664</v>
      </c>
      <c r="C399" s="177" t="s">
        <v>602</v>
      </c>
      <c r="D399" s="229" t="s">
        <v>135</v>
      </c>
      <c r="E399" s="419">
        <v>45536</v>
      </c>
      <c r="F399" s="177" t="s">
        <v>665</v>
      </c>
      <c r="G399" s="177" t="s">
        <v>666</v>
      </c>
      <c r="H399" s="223">
        <f t="shared" si="268"/>
        <v>164.47368421052633</v>
      </c>
      <c r="I399" s="211">
        <f t="shared" si="269"/>
        <v>5000</v>
      </c>
      <c r="J399" s="211">
        <f t="shared" si="270"/>
        <v>6578.9473684210534</v>
      </c>
      <c r="K399" s="211">
        <f t="shared" si="271"/>
        <v>822.36842105263167</v>
      </c>
      <c r="L399" s="215">
        <v>0</v>
      </c>
      <c r="M399" s="211">
        <v>170.4</v>
      </c>
      <c r="N399" s="515">
        <v>0</v>
      </c>
      <c r="O399" s="211">
        <f t="shared" si="272"/>
        <v>0</v>
      </c>
      <c r="P399" s="216">
        <f t="shared" si="273"/>
        <v>170.4</v>
      </c>
      <c r="Q399" s="216">
        <f t="shared" si="274"/>
        <v>6408.5473684210538</v>
      </c>
      <c r="R399" s="216">
        <f t="shared" si="275"/>
        <v>822.36842105263167</v>
      </c>
      <c r="S399" s="216">
        <f t="shared" si="276"/>
        <v>5000</v>
      </c>
      <c r="T399" s="66"/>
      <c r="U399" s="216">
        <v>2500</v>
      </c>
      <c r="V399" s="216">
        <f t="shared" si="277"/>
        <v>0</v>
      </c>
      <c r="W399" s="217">
        <v>0</v>
      </c>
      <c r="X399" s="81">
        <v>2500</v>
      </c>
      <c r="Y399" s="474"/>
      <c r="AD399" s="6"/>
      <c r="AE399" s="6"/>
    </row>
    <row r="400" spans="1:31" s="5" customFormat="1" ht="93" customHeight="1" x14ac:dyDescent="0.25">
      <c r="A400" s="59">
        <v>194</v>
      </c>
      <c r="B400" s="176" t="s">
        <v>1440</v>
      </c>
      <c r="C400" s="177" t="s">
        <v>758</v>
      </c>
      <c r="D400" s="229" t="s">
        <v>135</v>
      </c>
      <c r="E400" s="419">
        <v>45536</v>
      </c>
      <c r="F400" s="177" t="s">
        <v>759</v>
      </c>
      <c r="G400" s="177" t="s">
        <v>760</v>
      </c>
      <c r="H400" s="223">
        <f t="shared" si="268"/>
        <v>197.36842105263159</v>
      </c>
      <c r="I400" s="211">
        <f t="shared" si="269"/>
        <v>6000</v>
      </c>
      <c r="J400" s="211">
        <f t="shared" si="270"/>
        <v>7894.7368421052633</v>
      </c>
      <c r="K400" s="211">
        <f t="shared" si="271"/>
        <v>986.84210526315792</v>
      </c>
      <c r="L400" s="215">
        <v>0</v>
      </c>
      <c r="M400" s="211">
        <v>254.61</v>
      </c>
      <c r="N400" s="515">
        <v>0</v>
      </c>
      <c r="O400" s="211">
        <f t="shared" si="272"/>
        <v>0</v>
      </c>
      <c r="P400" s="216">
        <f t="shared" si="273"/>
        <v>254.61</v>
      </c>
      <c r="Q400" s="216">
        <f t="shared" si="274"/>
        <v>7640.1268421052637</v>
      </c>
      <c r="R400" s="216">
        <f t="shared" si="275"/>
        <v>986.84210526315792</v>
      </c>
      <c r="S400" s="216">
        <f t="shared" si="276"/>
        <v>6000</v>
      </c>
      <c r="T400" s="329"/>
      <c r="U400" s="216">
        <v>3000</v>
      </c>
      <c r="V400" s="216">
        <f t="shared" si="277"/>
        <v>0</v>
      </c>
      <c r="W400" s="227">
        <v>0</v>
      </c>
      <c r="X400" s="81">
        <v>3000</v>
      </c>
      <c r="Y400" s="474"/>
      <c r="AD400" s="6"/>
      <c r="AE400" s="6"/>
    </row>
    <row r="401" spans="1:31" s="5" customFormat="1" ht="82.5" customHeight="1" x14ac:dyDescent="0.25">
      <c r="A401" s="59">
        <v>195</v>
      </c>
      <c r="B401" s="176" t="s">
        <v>761</v>
      </c>
      <c r="C401" s="177" t="s">
        <v>762</v>
      </c>
      <c r="D401" s="229" t="s">
        <v>135</v>
      </c>
      <c r="E401" s="419">
        <v>45536</v>
      </c>
      <c r="F401" s="177" t="s">
        <v>763</v>
      </c>
      <c r="G401" s="177" t="s">
        <v>764</v>
      </c>
      <c r="H401" s="223">
        <f t="shared" si="268"/>
        <v>197.36842105263159</v>
      </c>
      <c r="I401" s="211">
        <f t="shared" si="269"/>
        <v>6000</v>
      </c>
      <c r="J401" s="211">
        <f t="shared" si="270"/>
        <v>7894.7368421052633</v>
      </c>
      <c r="K401" s="211">
        <f t="shared" si="271"/>
        <v>986.84210526315792</v>
      </c>
      <c r="L401" s="215">
        <v>0</v>
      </c>
      <c r="M401" s="211">
        <v>254.61</v>
      </c>
      <c r="N401" s="515">
        <v>0</v>
      </c>
      <c r="O401" s="211">
        <f t="shared" si="272"/>
        <v>0</v>
      </c>
      <c r="P401" s="216">
        <f t="shared" si="273"/>
        <v>254.61</v>
      </c>
      <c r="Q401" s="216">
        <f t="shared" si="274"/>
        <v>7640.1268421052637</v>
      </c>
      <c r="R401" s="216">
        <f t="shared" si="275"/>
        <v>986.84210526315792</v>
      </c>
      <c r="S401" s="216">
        <f t="shared" si="276"/>
        <v>6000</v>
      </c>
      <c r="T401" s="66"/>
      <c r="U401" s="216">
        <v>3000</v>
      </c>
      <c r="V401" s="216">
        <f t="shared" si="277"/>
        <v>0</v>
      </c>
      <c r="W401" s="217">
        <v>0</v>
      </c>
      <c r="X401" s="81">
        <v>3000</v>
      </c>
      <c r="Y401" s="474"/>
      <c r="AD401" s="6"/>
      <c r="AE401" s="6"/>
    </row>
    <row r="402" spans="1:31" s="5" customFormat="1" x14ac:dyDescent="0.25">
      <c r="A402" s="59">
        <v>196</v>
      </c>
      <c r="B402" s="182" t="s">
        <v>765</v>
      </c>
      <c r="C402" s="177" t="s">
        <v>766</v>
      </c>
      <c r="D402" s="229" t="s">
        <v>135</v>
      </c>
      <c r="E402" s="419">
        <v>45536</v>
      </c>
      <c r="F402" s="183" t="s">
        <v>767</v>
      </c>
      <c r="G402" s="183" t="s">
        <v>768</v>
      </c>
      <c r="H402" s="223">
        <f t="shared" si="268"/>
        <v>197.36842105263159</v>
      </c>
      <c r="I402" s="211">
        <f t="shared" si="269"/>
        <v>6000</v>
      </c>
      <c r="J402" s="211">
        <f t="shared" si="270"/>
        <v>7894.7368421052633</v>
      </c>
      <c r="K402" s="211">
        <f t="shared" si="271"/>
        <v>986.84210526315792</v>
      </c>
      <c r="L402" s="215">
        <v>0</v>
      </c>
      <c r="M402" s="211">
        <v>254.61</v>
      </c>
      <c r="N402" s="515">
        <v>0</v>
      </c>
      <c r="O402" s="211">
        <f t="shared" si="272"/>
        <v>0</v>
      </c>
      <c r="P402" s="216">
        <f t="shared" si="273"/>
        <v>254.61</v>
      </c>
      <c r="Q402" s="216">
        <f t="shared" si="274"/>
        <v>7640.1268421052637</v>
      </c>
      <c r="R402" s="216">
        <f t="shared" si="275"/>
        <v>986.84210526315792</v>
      </c>
      <c r="S402" s="216">
        <f t="shared" si="276"/>
        <v>6000</v>
      </c>
      <c r="T402" s="76"/>
      <c r="U402" s="216">
        <v>3000</v>
      </c>
      <c r="V402" s="216">
        <f t="shared" si="277"/>
        <v>0</v>
      </c>
      <c r="W402" s="217">
        <v>0</v>
      </c>
      <c r="X402" s="78">
        <v>3000</v>
      </c>
      <c r="Y402" s="474"/>
      <c r="AD402" s="6"/>
      <c r="AE402" s="6"/>
    </row>
    <row r="403" spans="1:31" s="5" customFormat="1" ht="84" customHeight="1" x14ac:dyDescent="0.25">
      <c r="A403" s="59">
        <v>197</v>
      </c>
      <c r="B403" s="176" t="s">
        <v>769</v>
      </c>
      <c r="C403" s="177" t="s">
        <v>770</v>
      </c>
      <c r="D403" s="229" t="s">
        <v>135</v>
      </c>
      <c r="E403" s="419">
        <v>45536</v>
      </c>
      <c r="F403" s="177" t="s">
        <v>771</v>
      </c>
      <c r="G403" s="177" t="s">
        <v>772</v>
      </c>
      <c r="H403" s="223">
        <f t="shared" si="268"/>
        <v>197.36842105263159</v>
      </c>
      <c r="I403" s="211">
        <f t="shared" si="269"/>
        <v>6000</v>
      </c>
      <c r="J403" s="211">
        <f t="shared" si="270"/>
        <v>7894.7368421052633</v>
      </c>
      <c r="K403" s="211">
        <f t="shared" si="271"/>
        <v>986.84210526315792</v>
      </c>
      <c r="L403" s="215">
        <v>0</v>
      </c>
      <c r="M403" s="211">
        <v>254.61</v>
      </c>
      <c r="N403" s="515">
        <v>0</v>
      </c>
      <c r="O403" s="211">
        <f t="shared" si="272"/>
        <v>0</v>
      </c>
      <c r="P403" s="216">
        <f t="shared" si="273"/>
        <v>254.61</v>
      </c>
      <c r="Q403" s="216">
        <f t="shared" si="274"/>
        <v>7640.1268421052637</v>
      </c>
      <c r="R403" s="216">
        <f t="shared" si="275"/>
        <v>986.84210526315792</v>
      </c>
      <c r="S403" s="216">
        <f t="shared" si="276"/>
        <v>6000</v>
      </c>
      <c r="T403" s="66"/>
      <c r="U403" s="216">
        <v>3000</v>
      </c>
      <c r="V403" s="216">
        <f t="shared" si="277"/>
        <v>0</v>
      </c>
      <c r="W403" s="217">
        <v>0</v>
      </c>
      <c r="X403" s="81">
        <v>3000</v>
      </c>
      <c r="Y403" s="474"/>
      <c r="AD403" s="6"/>
      <c r="AE403" s="6"/>
    </row>
    <row r="404" spans="1:31" s="5" customFormat="1" x14ac:dyDescent="0.25">
      <c r="A404" s="59">
        <v>198</v>
      </c>
      <c r="B404" s="182" t="s">
        <v>773</v>
      </c>
      <c r="C404" s="183" t="s">
        <v>774</v>
      </c>
      <c r="D404" s="229" t="s">
        <v>135</v>
      </c>
      <c r="E404" s="419">
        <v>45536</v>
      </c>
      <c r="F404" s="183" t="s">
        <v>775</v>
      </c>
      <c r="G404" s="183" t="s">
        <v>776</v>
      </c>
      <c r="H404" s="223">
        <f t="shared" si="268"/>
        <v>197.36842105263159</v>
      </c>
      <c r="I404" s="211">
        <f t="shared" si="269"/>
        <v>6000</v>
      </c>
      <c r="J404" s="211">
        <f t="shared" si="270"/>
        <v>7894.7368421052633</v>
      </c>
      <c r="K404" s="211">
        <f t="shared" si="271"/>
        <v>986.84210526315792</v>
      </c>
      <c r="L404" s="215">
        <v>0</v>
      </c>
      <c r="M404" s="211">
        <v>254.61</v>
      </c>
      <c r="N404" s="515">
        <v>0</v>
      </c>
      <c r="O404" s="211">
        <f t="shared" si="272"/>
        <v>0</v>
      </c>
      <c r="P404" s="216">
        <f t="shared" si="273"/>
        <v>254.61</v>
      </c>
      <c r="Q404" s="216">
        <f t="shared" si="274"/>
        <v>7640.1268421052637</v>
      </c>
      <c r="R404" s="216">
        <f t="shared" si="275"/>
        <v>986.84210526315792</v>
      </c>
      <c r="S404" s="216">
        <f t="shared" si="276"/>
        <v>6000</v>
      </c>
      <c r="T404" s="76"/>
      <c r="U404" s="216">
        <v>3000</v>
      </c>
      <c r="V404" s="216">
        <f t="shared" si="277"/>
        <v>0</v>
      </c>
      <c r="W404" s="217">
        <v>0</v>
      </c>
      <c r="X404" s="78">
        <v>3000</v>
      </c>
      <c r="Y404" s="474"/>
      <c r="AD404" s="6"/>
      <c r="AE404" s="6"/>
    </row>
    <row r="405" spans="1:31" s="5" customFormat="1" x14ac:dyDescent="0.25">
      <c r="A405" s="59">
        <v>199</v>
      </c>
      <c r="B405" s="182" t="s">
        <v>426</v>
      </c>
      <c r="C405" s="183" t="s">
        <v>427</v>
      </c>
      <c r="D405" s="229" t="s">
        <v>135</v>
      </c>
      <c r="E405" s="419">
        <v>45536</v>
      </c>
      <c r="F405" s="223" t="s">
        <v>1441</v>
      </c>
      <c r="G405" s="223" t="s">
        <v>1442</v>
      </c>
      <c r="H405" s="223">
        <f t="shared" si="268"/>
        <v>197.36842105263159</v>
      </c>
      <c r="I405" s="211">
        <f t="shared" si="269"/>
        <v>6000</v>
      </c>
      <c r="J405" s="211">
        <f t="shared" si="270"/>
        <v>7894.7368421052633</v>
      </c>
      <c r="K405" s="211">
        <f t="shared" si="271"/>
        <v>986.84210526315792</v>
      </c>
      <c r="L405" s="215">
        <v>0</v>
      </c>
      <c r="M405" s="211">
        <v>254.61</v>
      </c>
      <c r="N405" s="515">
        <v>0</v>
      </c>
      <c r="O405" s="211">
        <f t="shared" si="272"/>
        <v>0</v>
      </c>
      <c r="P405" s="216">
        <f t="shared" si="273"/>
        <v>254.61</v>
      </c>
      <c r="Q405" s="216">
        <f t="shared" si="274"/>
        <v>7640.1268421052637</v>
      </c>
      <c r="R405" s="216">
        <f t="shared" si="275"/>
        <v>986.84210526315792</v>
      </c>
      <c r="S405" s="216">
        <f t="shared" si="276"/>
        <v>6000</v>
      </c>
      <c r="T405" s="76"/>
      <c r="U405" s="216">
        <v>3000</v>
      </c>
      <c r="V405" s="216">
        <f t="shared" si="277"/>
        <v>0</v>
      </c>
      <c r="W405" s="217">
        <v>0</v>
      </c>
      <c r="X405" s="78">
        <v>3000</v>
      </c>
      <c r="Y405" s="474"/>
      <c r="AD405" s="6"/>
      <c r="AE405" s="6"/>
    </row>
    <row r="406" spans="1:31" s="4" customFormat="1" x14ac:dyDescent="0.25">
      <c r="A406" s="59">
        <v>200</v>
      </c>
      <c r="B406" s="186" t="s">
        <v>428</v>
      </c>
      <c r="C406" s="187" t="s">
        <v>429</v>
      </c>
      <c r="D406" s="229" t="s">
        <v>135</v>
      </c>
      <c r="E406" s="419">
        <v>45581</v>
      </c>
      <c r="F406" s="187" t="s">
        <v>430</v>
      </c>
      <c r="G406" s="187" t="s">
        <v>431</v>
      </c>
      <c r="H406" s="223">
        <f t="shared" si="268"/>
        <v>131.57894736842107</v>
      </c>
      <c r="I406" s="211">
        <f t="shared" si="269"/>
        <v>4000</v>
      </c>
      <c r="J406" s="211">
        <f t="shared" si="270"/>
        <v>5263.1578947368425</v>
      </c>
      <c r="K406" s="211">
        <f t="shared" si="271"/>
        <v>657.89473684210532</v>
      </c>
      <c r="L406" s="215">
        <v>0</v>
      </c>
      <c r="M406" s="211">
        <v>86.19</v>
      </c>
      <c r="N406" s="515">
        <v>0</v>
      </c>
      <c r="O406" s="211">
        <f t="shared" si="272"/>
        <v>0</v>
      </c>
      <c r="P406" s="216">
        <f t="shared" si="273"/>
        <v>86.19</v>
      </c>
      <c r="Q406" s="216">
        <f t="shared" si="274"/>
        <v>5176.9678947368429</v>
      </c>
      <c r="R406" s="216">
        <f t="shared" si="275"/>
        <v>657.89473684210532</v>
      </c>
      <c r="S406" s="216">
        <f t="shared" si="276"/>
        <v>4000</v>
      </c>
      <c r="T406" s="301"/>
      <c r="U406" s="216">
        <v>2000</v>
      </c>
      <c r="V406" s="216">
        <f t="shared" si="277"/>
        <v>0</v>
      </c>
      <c r="W406" s="217">
        <v>0</v>
      </c>
      <c r="X406" s="78">
        <v>2000</v>
      </c>
      <c r="Y406" s="479"/>
      <c r="AD406" s="302"/>
      <c r="AE406" s="302"/>
    </row>
    <row r="407" spans="1:31" s="5" customFormat="1" x14ac:dyDescent="0.25">
      <c r="A407" s="59">
        <v>201</v>
      </c>
      <c r="B407" s="182" t="s">
        <v>440</v>
      </c>
      <c r="C407" s="177" t="s">
        <v>411</v>
      </c>
      <c r="D407" s="229" t="s">
        <v>135</v>
      </c>
      <c r="E407" s="419">
        <v>45536</v>
      </c>
      <c r="F407" s="183" t="s">
        <v>441</v>
      </c>
      <c r="G407" s="183" t="s">
        <v>442</v>
      </c>
      <c r="H407" s="223">
        <f t="shared" si="268"/>
        <v>131.57894736842107</v>
      </c>
      <c r="I407" s="211">
        <f t="shared" si="269"/>
        <v>4000</v>
      </c>
      <c r="J407" s="211">
        <f t="shared" si="270"/>
        <v>5263.1578947368425</v>
      </c>
      <c r="K407" s="211">
        <f t="shared" si="271"/>
        <v>657.89473684210532</v>
      </c>
      <c r="L407" s="215">
        <v>0</v>
      </c>
      <c r="M407" s="211">
        <v>86.19</v>
      </c>
      <c r="N407" s="515">
        <v>0</v>
      </c>
      <c r="O407" s="211">
        <f t="shared" si="272"/>
        <v>0</v>
      </c>
      <c r="P407" s="216">
        <f t="shared" si="273"/>
        <v>86.19</v>
      </c>
      <c r="Q407" s="216">
        <f t="shared" si="274"/>
        <v>5176.9678947368429</v>
      </c>
      <c r="R407" s="216">
        <f t="shared" si="275"/>
        <v>657.89473684210532</v>
      </c>
      <c r="S407" s="216">
        <f t="shared" si="276"/>
        <v>4000</v>
      </c>
      <c r="T407" s="76"/>
      <c r="U407" s="216">
        <v>2000</v>
      </c>
      <c r="V407" s="216">
        <f t="shared" si="277"/>
        <v>0</v>
      </c>
      <c r="W407" s="217">
        <v>0</v>
      </c>
      <c r="X407" s="78">
        <v>2000</v>
      </c>
      <c r="Y407" s="474"/>
      <c r="AD407" s="6"/>
      <c r="AE407" s="6"/>
    </row>
    <row r="408" spans="1:31" s="5" customFormat="1" x14ac:dyDescent="0.25">
      <c r="A408" s="59">
        <v>202</v>
      </c>
      <c r="B408" s="182" t="s">
        <v>450</v>
      </c>
      <c r="C408" s="177" t="s">
        <v>451</v>
      </c>
      <c r="D408" s="229" t="s">
        <v>135</v>
      </c>
      <c r="E408" s="419">
        <v>45536</v>
      </c>
      <c r="F408" s="183" t="s">
        <v>452</v>
      </c>
      <c r="G408" s="183" t="s">
        <v>453</v>
      </c>
      <c r="H408" s="223">
        <f t="shared" si="268"/>
        <v>131.57894736842107</v>
      </c>
      <c r="I408" s="211">
        <f t="shared" si="269"/>
        <v>4000</v>
      </c>
      <c r="J408" s="211">
        <f t="shared" si="270"/>
        <v>5263.1578947368425</v>
      </c>
      <c r="K408" s="211">
        <f t="shared" si="271"/>
        <v>657.89473684210532</v>
      </c>
      <c r="L408" s="215">
        <v>0</v>
      </c>
      <c r="M408" s="211">
        <v>86.19</v>
      </c>
      <c r="N408" s="515">
        <v>0</v>
      </c>
      <c r="O408" s="211">
        <f t="shared" si="272"/>
        <v>0</v>
      </c>
      <c r="P408" s="216">
        <f t="shared" si="273"/>
        <v>86.19</v>
      </c>
      <c r="Q408" s="216">
        <f t="shared" si="274"/>
        <v>5176.9678947368429</v>
      </c>
      <c r="R408" s="216">
        <f t="shared" si="275"/>
        <v>657.89473684210532</v>
      </c>
      <c r="S408" s="216">
        <f t="shared" si="276"/>
        <v>4000</v>
      </c>
      <c r="T408" s="76"/>
      <c r="U408" s="216">
        <v>2000</v>
      </c>
      <c r="V408" s="216">
        <f t="shared" si="277"/>
        <v>0</v>
      </c>
      <c r="W408" s="217">
        <v>0</v>
      </c>
      <c r="X408" s="262">
        <v>2000</v>
      </c>
      <c r="Y408" s="474"/>
      <c r="AD408" s="6"/>
      <c r="AE408" s="6"/>
    </row>
    <row r="409" spans="1:31" s="5" customFormat="1" x14ac:dyDescent="0.25">
      <c r="A409" s="59">
        <v>203</v>
      </c>
      <c r="B409" s="182" t="s">
        <v>469</v>
      </c>
      <c r="C409" s="183" t="s">
        <v>470</v>
      </c>
      <c r="D409" s="229" t="s">
        <v>135</v>
      </c>
      <c r="E409" s="419">
        <v>45536</v>
      </c>
      <c r="F409" s="183" t="s">
        <v>471</v>
      </c>
      <c r="G409" s="183" t="s">
        <v>472</v>
      </c>
      <c r="H409" s="223">
        <f t="shared" si="268"/>
        <v>131.57894736842107</v>
      </c>
      <c r="I409" s="211">
        <f t="shared" si="269"/>
        <v>4000</v>
      </c>
      <c r="J409" s="211">
        <f t="shared" si="270"/>
        <v>5263.1578947368425</v>
      </c>
      <c r="K409" s="211">
        <f t="shared" si="271"/>
        <v>657.89473684210532</v>
      </c>
      <c r="L409" s="215">
        <v>0</v>
      </c>
      <c r="M409" s="211">
        <v>86.19</v>
      </c>
      <c r="N409" s="515">
        <v>0</v>
      </c>
      <c r="O409" s="211">
        <f t="shared" si="272"/>
        <v>0</v>
      </c>
      <c r="P409" s="216">
        <f t="shared" si="273"/>
        <v>86.19</v>
      </c>
      <c r="Q409" s="216">
        <f t="shared" si="274"/>
        <v>5176.9678947368429</v>
      </c>
      <c r="R409" s="216">
        <f t="shared" si="275"/>
        <v>657.89473684210532</v>
      </c>
      <c r="S409" s="216">
        <f t="shared" si="276"/>
        <v>4000</v>
      </c>
      <c r="T409" s="76"/>
      <c r="U409" s="216">
        <v>2000</v>
      </c>
      <c r="V409" s="216">
        <f t="shared" si="277"/>
        <v>0</v>
      </c>
      <c r="W409" s="217">
        <v>0</v>
      </c>
      <c r="X409" s="78">
        <v>2000</v>
      </c>
      <c r="Y409" s="474"/>
      <c r="AD409" s="6"/>
      <c r="AE409" s="6"/>
    </row>
    <row r="410" spans="1:31" s="5" customFormat="1" x14ac:dyDescent="0.25">
      <c r="A410" s="59">
        <v>204</v>
      </c>
      <c r="B410" s="182" t="s">
        <v>477</v>
      </c>
      <c r="C410" s="177" t="s">
        <v>478</v>
      </c>
      <c r="D410" s="229" t="s">
        <v>135</v>
      </c>
      <c r="E410" s="419">
        <v>45536</v>
      </c>
      <c r="F410" s="183" t="s">
        <v>479</v>
      </c>
      <c r="G410" s="183" t="s">
        <v>480</v>
      </c>
      <c r="H410" s="223">
        <f t="shared" si="268"/>
        <v>131.57894736842107</v>
      </c>
      <c r="I410" s="211">
        <f t="shared" si="269"/>
        <v>4000</v>
      </c>
      <c r="J410" s="211">
        <f t="shared" si="270"/>
        <v>5263.1578947368425</v>
      </c>
      <c r="K410" s="211">
        <f t="shared" si="271"/>
        <v>657.89473684210532</v>
      </c>
      <c r="L410" s="215">
        <v>0</v>
      </c>
      <c r="M410" s="211">
        <v>86.19</v>
      </c>
      <c r="N410" s="515">
        <v>0</v>
      </c>
      <c r="O410" s="211">
        <f t="shared" si="272"/>
        <v>0</v>
      </c>
      <c r="P410" s="216">
        <f t="shared" si="273"/>
        <v>86.19</v>
      </c>
      <c r="Q410" s="216">
        <f t="shared" si="274"/>
        <v>5176.9678947368429</v>
      </c>
      <c r="R410" s="216">
        <f t="shared" si="275"/>
        <v>657.89473684210532</v>
      </c>
      <c r="S410" s="216">
        <f t="shared" si="276"/>
        <v>4000</v>
      </c>
      <c r="T410" s="76"/>
      <c r="U410" s="216">
        <v>2000</v>
      </c>
      <c r="V410" s="216">
        <f t="shared" si="277"/>
        <v>0</v>
      </c>
      <c r="W410" s="217">
        <v>0</v>
      </c>
      <c r="X410" s="78">
        <v>2000</v>
      </c>
      <c r="Y410" s="474"/>
      <c r="AD410" s="6"/>
      <c r="AE410" s="6"/>
    </row>
    <row r="411" spans="1:31" s="5" customFormat="1" x14ac:dyDescent="0.25">
      <c r="A411" s="59">
        <v>205</v>
      </c>
      <c r="B411" s="182" t="s">
        <v>481</v>
      </c>
      <c r="C411" s="183" t="s">
        <v>482</v>
      </c>
      <c r="D411" s="229" t="s">
        <v>135</v>
      </c>
      <c r="E411" s="419">
        <v>45536</v>
      </c>
      <c r="F411" s="183" t="s">
        <v>483</v>
      </c>
      <c r="G411" s="183" t="s">
        <v>484</v>
      </c>
      <c r="H411" s="223">
        <f t="shared" si="268"/>
        <v>131.57894736842107</v>
      </c>
      <c r="I411" s="211">
        <f t="shared" si="269"/>
        <v>4000</v>
      </c>
      <c r="J411" s="211">
        <f t="shared" si="270"/>
        <v>5263.1578947368425</v>
      </c>
      <c r="K411" s="211">
        <f t="shared" si="271"/>
        <v>657.89473684210532</v>
      </c>
      <c r="L411" s="215">
        <v>0</v>
      </c>
      <c r="M411" s="211">
        <v>86.19</v>
      </c>
      <c r="N411" s="515">
        <v>0</v>
      </c>
      <c r="O411" s="211">
        <f t="shared" si="272"/>
        <v>0</v>
      </c>
      <c r="P411" s="216">
        <f t="shared" si="273"/>
        <v>86.19</v>
      </c>
      <c r="Q411" s="216">
        <f t="shared" si="274"/>
        <v>5176.9678947368429</v>
      </c>
      <c r="R411" s="216">
        <f t="shared" si="275"/>
        <v>657.89473684210532</v>
      </c>
      <c r="S411" s="216">
        <f t="shared" si="276"/>
        <v>4000</v>
      </c>
      <c r="T411" s="76"/>
      <c r="U411" s="216">
        <v>2000</v>
      </c>
      <c r="V411" s="216">
        <f t="shared" si="277"/>
        <v>0</v>
      </c>
      <c r="W411" s="217">
        <v>0</v>
      </c>
      <c r="X411" s="78">
        <v>2000</v>
      </c>
      <c r="Y411" s="474"/>
      <c r="AD411" s="6"/>
      <c r="AE411" s="6"/>
    </row>
    <row r="412" spans="1:31" s="5" customFormat="1" x14ac:dyDescent="0.25">
      <c r="A412" s="59">
        <v>206</v>
      </c>
      <c r="B412" s="182" t="s">
        <v>485</v>
      </c>
      <c r="C412" s="177" t="s">
        <v>486</v>
      </c>
      <c r="D412" s="229" t="s">
        <v>135</v>
      </c>
      <c r="E412" s="419">
        <v>45536</v>
      </c>
      <c r="F412" s="183" t="s">
        <v>487</v>
      </c>
      <c r="G412" s="183" t="s">
        <v>488</v>
      </c>
      <c r="H412" s="223">
        <f t="shared" si="268"/>
        <v>131.57894736842107</v>
      </c>
      <c r="I412" s="211">
        <f t="shared" si="269"/>
        <v>4000</v>
      </c>
      <c r="J412" s="211">
        <f t="shared" si="270"/>
        <v>5263.1578947368425</v>
      </c>
      <c r="K412" s="211">
        <f t="shared" si="271"/>
        <v>657.89473684210532</v>
      </c>
      <c r="L412" s="215">
        <v>0</v>
      </c>
      <c r="M412" s="211">
        <v>86.19</v>
      </c>
      <c r="N412" s="515">
        <v>0</v>
      </c>
      <c r="O412" s="211">
        <f t="shared" si="272"/>
        <v>0</v>
      </c>
      <c r="P412" s="216">
        <f t="shared" si="273"/>
        <v>86.19</v>
      </c>
      <c r="Q412" s="216">
        <f t="shared" si="274"/>
        <v>5176.9678947368429</v>
      </c>
      <c r="R412" s="216">
        <f t="shared" si="275"/>
        <v>657.89473684210532</v>
      </c>
      <c r="S412" s="216">
        <f t="shared" si="276"/>
        <v>4000</v>
      </c>
      <c r="T412" s="76"/>
      <c r="U412" s="216">
        <v>2000</v>
      </c>
      <c r="V412" s="216">
        <f t="shared" si="277"/>
        <v>0</v>
      </c>
      <c r="W412" s="217">
        <v>0</v>
      </c>
      <c r="X412" s="78">
        <v>2000</v>
      </c>
      <c r="Y412" s="474"/>
      <c r="AD412" s="6"/>
      <c r="AE412" s="6"/>
    </row>
    <row r="413" spans="1:31" s="5" customFormat="1" x14ac:dyDescent="0.25">
      <c r="A413" s="59">
        <v>207</v>
      </c>
      <c r="B413" s="182" t="s">
        <v>489</v>
      </c>
      <c r="C413" s="183" t="s">
        <v>490</v>
      </c>
      <c r="D413" s="229" t="s">
        <v>135</v>
      </c>
      <c r="E413" s="419">
        <v>45536</v>
      </c>
      <c r="F413" s="183" t="s">
        <v>491</v>
      </c>
      <c r="G413" s="183" t="s">
        <v>492</v>
      </c>
      <c r="H413" s="223">
        <f t="shared" si="268"/>
        <v>131.57894736842107</v>
      </c>
      <c r="I413" s="211">
        <f t="shared" si="269"/>
        <v>4000</v>
      </c>
      <c r="J413" s="211">
        <f t="shared" si="270"/>
        <v>5263.1578947368425</v>
      </c>
      <c r="K413" s="211">
        <f t="shared" si="271"/>
        <v>657.89473684210532</v>
      </c>
      <c r="L413" s="215">
        <v>0</v>
      </c>
      <c r="M413" s="211">
        <v>86.19</v>
      </c>
      <c r="N413" s="515">
        <v>0</v>
      </c>
      <c r="O413" s="211">
        <f t="shared" si="272"/>
        <v>0</v>
      </c>
      <c r="P413" s="216">
        <f t="shared" si="273"/>
        <v>86.19</v>
      </c>
      <c r="Q413" s="216">
        <f t="shared" si="274"/>
        <v>5176.9678947368429</v>
      </c>
      <c r="R413" s="216">
        <f t="shared" si="275"/>
        <v>657.89473684210532</v>
      </c>
      <c r="S413" s="216">
        <f t="shared" si="276"/>
        <v>4000</v>
      </c>
      <c r="T413" s="76"/>
      <c r="U413" s="216">
        <v>2000</v>
      </c>
      <c r="V413" s="216">
        <f t="shared" si="277"/>
        <v>0</v>
      </c>
      <c r="W413" s="227">
        <v>0</v>
      </c>
      <c r="X413" s="78">
        <v>2000</v>
      </c>
      <c r="Y413" s="474"/>
      <c r="AD413" s="6"/>
      <c r="AE413" s="6"/>
    </row>
    <row r="414" spans="1:31" s="5" customFormat="1" x14ac:dyDescent="0.25">
      <c r="A414" s="59">
        <v>208</v>
      </c>
      <c r="B414" s="182" t="s">
        <v>493</v>
      </c>
      <c r="C414" s="183" t="s">
        <v>494</v>
      </c>
      <c r="D414" s="229" t="s">
        <v>135</v>
      </c>
      <c r="E414" s="419">
        <v>45536</v>
      </c>
      <c r="F414" s="183" t="s">
        <v>1443</v>
      </c>
      <c r="G414" s="183" t="s">
        <v>495</v>
      </c>
      <c r="H414" s="223">
        <f t="shared" si="268"/>
        <v>131.57894736842107</v>
      </c>
      <c r="I414" s="211">
        <f t="shared" si="269"/>
        <v>4000</v>
      </c>
      <c r="J414" s="211">
        <f t="shared" si="270"/>
        <v>5263.1578947368425</v>
      </c>
      <c r="K414" s="211">
        <f t="shared" si="271"/>
        <v>657.89473684210532</v>
      </c>
      <c r="L414" s="215">
        <v>0</v>
      </c>
      <c r="M414" s="211">
        <v>86.19</v>
      </c>
      <c r="N414" s="515">
        <v>0</v>
      </c>
      <c r="O414" s="211">
        <f t="shared" si="272"/>
        <v>0</v>
      </c>
      <c r="P414" s="216">
        <f t="shared" si="273"/>
        <v>86.19</v>
      </c>
      <c r="Q414" s="216">
        <f t="shared" si="274"/>
        <v>5176.9678947368429</v>
      </c>
      <c r="R414" s="216">
        <f t="shared" si="275"/>
        <v>657.89473684210532</v>
      </c>
      <c r="S414" s="216">
        <f t="shared" si="276"/>
        <v>4000</v>
      </c>
      <c r="T414" s="76"/>
      <c r="U414" s="216">
        <v>2000</v>
      </c>
      <c r="V414" s="216">
        <f t="shared" si="277"/>
        <v>0</v>
      </c>
      <c r="W414" s="217">
        <v>0</v>
      </c>
      <c r="X414" s="78">
        <v>2000</v>
      </c>
      <c r="Y414" s="474"/>
      <c r="AD414" s="6"/>
      <c r="AE414" s="6"/>
    </row>
    <row r="415" spans="1:31" s="5" customFormat="1" ht="48.75" customHeight="1" x14ac:dyDescent="0.25">
      <c r="A415" s="59">
        <v>209</v>
      </c>
      <c r="B415" s="182" t="s">
        <v>512</v>
      </c>
      <c r="C415" s="177" t="s">
        <v>486</v>
      </c>
      <c r="D415" s="229" t="s">
        <v>135</v>
      </c>
      <c r="E415" s="419">
        <v>45536</v>
      </c>
      <c r="F415" s="183" t="s">
        <v>1444</v>
      </c>
      <c r="G415" s="183" t="s">
        <v>513</v>
      </c>
      <c r="H415" s="223">
        <f t="shared" si="268"/>
        <v>131.57894736842107</v>
      </c>
      <c r="I415" s="211">
        <f t="shared" si="269"/>
        <v>4000</v>
      </c>
      <c r="J415" s="211">
        <f t="shared" si="270"/>
        <v>5263.1578947368425</v>
      </c>
      <c r="K415" s="211">
        <f t="shared" si="271"/>
        <v>657.89473684210532</v>
      </c>
      <c r="L415" s="215">
        <v>0</v>
      </c>
      <c r="M415" s="211">
        <v>86.19</v>
      </c>
      <c r="N415" s="515">
        <v>0</v>
      </c>
      <c r="O415" s="211">
        <f t="shared" si="272"/>
        <v>0</v>
      </c>
      <c r="P415" s="216">
        <f t="shared" si="273"/>
        <v>86.19</v>
      </c>
      <c r="Q415" s="216">
        <f t="shared" si="274"/>
        <v>5176.9678947368429</v>
      </c>
      <c r="R415" s="216">
        <f t="shared" si="275"/>
        <v>657.89473684210532</v>
      </c>
      <c r="S415" s="216">
        <f t="shared" si="276"/>
        <v>4000</v>
      </c>
      <c r="T415" s="76"/>
      <c r="U415" s="216">
        <v>2000</v>
      </c>
      <c r="V415" s="216">
        <f t="shared" si="277"/>
        <v>0</v>
      </c>
      <c r="W415" s="217">
        <v>0</v>
      </c>
      <c r="X415" s="78">
        <v>2000</v>
      </c>
      <c r="Y415" s="474"/>
      <c r="AD415" s="6"/>
      <c r="AE415" s="6"/>
    </row>
    <row r="416" spans="1:31" s="5" customFormat="1" x14ac:dyDescent="0.25">
      <c r="A416" s="59">
        <v>210</v>
      </c>
      <c r="B416" s="182" t="s">
        <v>518</v>
      </c>
      <c r="C416" s="183" t="s">
        <v>519</v>
      </c>
      <c r="D416" s="229" t="s">
        <v>135</v>
      </c>
      <c r="E416" s="419">
        <v>45536</v>
      </c>
      <c r="F416" s="183" t="s">
        <v>520</v>
      </c>
      <c r="G416" s="183" t="s">
        <v>521</v>
      </c>
      <c r="H416" s="223">
        <f t="shared" si="268"/>
        <v>131.57894736842107</v>
      </c>
      <c r="I416" s="211">
        <f t="shared" si="269"/>
        <v>4000</v>
      </c>
      <c r="J416" s="211">
        <f t="shared" si="270"/>
        <v>5263.1578947368425</v>
      </c>
      <c r="K416" s="211">
        <f t="shared" si="271"/>
        <v>657.89473684210532</v>
      </c>
      <c r="L416" s="215">
        <v>0</v>
      </c>
      <c r="M416" s="211">
        <v>86.19</v>
      </c>
      <c r="N416" s="515">
        <v>0</v>
      </c>
      <c r="O416" s="211">
        <f t="shared" si="272"/>
        <v>0</v>
      </c>
      <c r="P416" s="216">
        <f t="shared" si="273"/>
        <v>86.19</v>
      </c>
      <c r="Q416" s="216">
        <f t="shared" si="274"/>
        <v>5176.9678947368429</v>
      </c>
      <c r="R416" s="216">
        <f t="shared" si="275"/>
        <v>657.89473684210532</v>
      </c>
      <c r="S416" s="216">
        <f t="shared" si="276"/>
        <v>4000</v>
      </c>
      <c r="T416" s="76"/>
      <c r="U416" s="216">
        <v>2000</v>
      </c>
      <c r="V416" s="216">
        <f t="shared" si="277"/>
        <v>0</v>
      </c>
      <c r="W416" s="217">
        <v>0</v>
      </c>
      <c r="X416" s="262">
        <v>2000</v>
      </c>
      <c r="Y416" s="474"/>
      <c r="AD416" s="6"/>
      <c r="AE416" s="6"/>
    </row>
    <row r="417" spans="1:31" s="5" customFormat="1" ht="93" x14ac:dyDescent="0.25">
      <c r="A417" s="59">
        <v>211</v>
      </c>
      <c r="B417" s="182" t="s">
        <v>522</v>
      </c>
      <c r="C417" s="177" t="s">
        <v>1312</v>
      </c>
      <c r="D417" s="229" t="s">
        <v>135</v>
      </c>
      <c r="E417" s="419">
        <v>45536</v>
      </c>
      <c r="F417" s="183" t="s">
        <v>523</v>
      </c>
      <c r="G417" s="183" t="s">
        <v>524</v>
      </c>
      <c r="H417" s="223">
        <f t="shared" si="268"/>
        <v>131.57894736842107</v>
      </c>
      <c r="I417" s="211">
        <f t="shared" si="269"/>
        <v>4000</v>
      </c>
      <c r="J417" s="211">
        <f t="shared" si="270"/>
        <v>5263.1578947368425</v>
      </c>
      <c r="K417" s="211">
        <f t="shared" si="271"/>
        <v>657.89473684210532</v>
      </c>
      <c r="L417" s="215">
        <v>0</v>
      </c>
      <c r="M417" s="211">
        <v>86.19</v>
      </c>
      <c r="N417" s="515">
        <v>0</v>
      </c>
      <c r="O417" s="211">
        <f t="shared" si="272"/>
        <v>0</v>
      </c>
      <c r="P417" s="216">
        <f t="shared" si="273"/>
        <v>86.19</v>
      </c>
      <c r="Q417" s="216">
        <f t="shared" si="274"/>
        <v>5176.9678947368429</v>
      </c>
      <c r="R417" s="216">
        <f t="shared" si="275"/>
        <v>657.89473684210532</v>
      </c>
      <c r="S417" s="216">
        <f t="shared" si="276"/>
        <v>4000</v>
      </c>
      <c r="T417" s="76"/>
      <c r="U417" s="216">
        <v>2000</v>
      </c>
      <c r="V417" s="216">
        <f t="shared" si="277"/>
        <v>0</v>
      </c>
      <c r="W417" s="217">
        <v>0</v>
      </c>
      <c r="X417" s="78">
        <v>2000</v>
      </c>
      <c r="Y417" s="474"/>
      <c r="AD417" s="6"/>
      <c r="AE417" s="6"/>
    </row>
    <row r="418" spans="1:31" s="5" customFormat="1" ht="93" x14ac:dyDescent="0.25">
      <c r="A418" s="59">
        <v>212</v>
      </c>
      <c r="B418" s="182" t="s">
        <v>525</v>
      </c>
      <c r="C418" s="177" t="s">
        <v>1312</v>
      </c>
      <c r="D418" s="229" t="s">
        <v>135</v>
      </c>
      <c r="E418" s="419">
        <v>45536</v>
      </c>
      <c r="F418" s="183" t="s">
        <v>1445</v>
      </c>
      <c r="G418" s="183" t="s">
        <v>526</v>
      </c>
      <c r="H418" s="223">
        <f t="shared" si="268"/>
        <v>131.57894736842107</v>
      </c>
      <c r="I418" s="211">
        <f t="shared" si="269"/>
        <v>4000</v>
      </c>
      <c r="J418" s="211">
        <f t="shared" si="270"/>
        <v>5263.1578947368425</v>
      </c>
      <c r="K418" s="211">
        <f t="shared" si="271"/>
        <v>657.89473684210532</v>
      </c>
      <c r="L418" s="215">
        <v>0</v>
      </c>
      <c r="M418" s="211">
        <v>86.19</v>
      </c>
      <c r="N418" s="515">
        <v>0</v>
      </c>
      <c r="O418" s="211">
        <f t="shared" si="272"/>
        <v>0</v>
      </c>
      <c r="P418" s="216">
        <f t="shared" si="273"/>
        <v>86.19</v>
      </c>
      <c r="Q418" s="216">
        <f t="shared" si="274"/>
        <v>5176.9678947368429</v>
      </c>
      <c r="R418" s="216">
        <f t="shared" si="275"/>
        <v>657.89473684210532</v>
      </c>
      <c r="S418" s="216">
        <f t="shared" si="276"/>
        <v>4000</v>
      </c>
      <c r="T418" s="76"/>
      <c r="U418" s="216">
        <v>2000</v>
      </c>
      <c r="V418" s="216">
        <f t="shared" si="277"/>
        <v>0</v>
      </c>
      <c r="W418" s="217">
        <v>0</v>
      </c>
      <c r="X418" s="78">
        <v>2000</v>
      </c>
      <c r="Y418" s="474"/>
      <c r="AD418" s="6"/>
      <c r="AE418" s="6"/>
    </row>
    <row r="419" spans="1:31" s="5" customFormat="1" x14ac:dyDescent="0.25">
      <c r="A419" s="59">
        <v>213</v>
      </c>
      <c r="B419" s="182" t="s">
        <v>527</v>
      </c>
      <c r="C419" s="177" t="s">
        <v>2096</v>
      </c>
      <c r="D419" s="229" t="s">
        <v>135</v>
      </c>
      <c r="E419" s="419">
        <v>45536</v>
      </c>
      <c r="F419" s="183" t="s">
        <v>528</v>
      </c>
      <c r="G419" s="183" t="s">
        <v>529</v>
      </c>
      <c r="H419" s="223">
        <f t="shared" si="268"/>
        <v>131.57894736842107</v>
      </c>
      <c r="I419" s="211">
        <f t="shared" si="269"/>
        <v>4000</v>
      </c>
      <c r="J419" s="211">
        <f t="shared" si="270"/>
        <v>5263.1578947368425</v>
      </c>
      <c r="K419" s="211">
        <f t="shared" si="271"/>
        <v>657.89473684210532</v>
      </c>
      <c r="L419" s="215">
        <v>0</v>
      </c>
      <c r="M419" s="211">
        <v>86.19</v>
      </c>
      <c r="N419" s="515">
        <v>0</v>
      </c>
      <c r="O419" s="211">
        <f t="shared" si="272"/>
        <v>0</v>
      </c>
      <c r="P419" s="216">
        <f t="shared" si="273"/>
        <v>86.19</v>
      </c>
      <c r="Q419" s="216">
        <f t="shared" si="274"/>
        <v>5176.9678947368429</v>
      </c>
      <c r="R419" s="216">
        <f t="shared" si="275"/>
        <v>657.89473684210532</v>
      </c>
      <c r="S419" s="216">
        <f t="shared" si="276"/>
        <v>4000</v>
      </c>
      <c r="T419" s="76"/>
      <c r="U419" s="216">
        <v>2000</v>
      </c>
      <c r="V419" s="216">
        <f t="shared" si="277"/>
        <v>0</v>
      </c>
      <c r="W419" s="217">
        <v>0</v>
      </c>
      <c r="X419" s="78">
        <v>2000</v>
      </c>
      <c r="Y419" s="474"/>
      <c r="AD419" s="6"/>
      <c r="AE419" s="6"/>
    </row>
    <row r="420" spans="1:31" s="5" customFormat="1" x14ac:dyDescent="0.25">
      <c r="A420" s="59">
        <v>214</v>
      </c>
      <c r="B420" s="182" t="s">
        <v>530</v>
      </c>
      <c r="C420" s="183" t="s">
        <v>531</v>
      </c>
      <c r="D420" s="229" t="s">
        <v>135</v>
      </c>
      <c r="E420" s="419">
        <v>45536</v>
      </c>
      <c r="F420" s="183" t="s">
        <v>532</v>
      </c>
      <c r="G420" s="183" t="s">
        <v>533</v>
      </c>
      <c r="H420" s="223">
        <f t="shared" si="268"/>
        <v>131.57894736842107</v>
      </c>
      <c r="I420" s="211">
        <f t="shared" si="269"/>
        <v>4000</v>
      </c>
      <c r="J420" s="211">
        <f t="shared" si="270"/>
        <v>5263.1578947368425</v>
      </c>
      <c r="K420" s="211">
        <f t="shared" si="271"/>
        <v>657.89473684210532</v>
      </c>
      <c r="L420" s="215">
        <v>0</v>
      </c>
      <c r="M420" s="211">
        <v>86.19</v>
      </c>
      <c r="N420" s="515">
        <v>0</v>
      </c>
      <c r="O420" s="211">
        <f t="shared" si="272"/>
        <v>0</v>
      </c>
      <c r="P420" s="216">
        <f t="shared" si="273"/>
        <v>86.19</v>
      </c>
      <c r="Q420" s="216">
        <f t="shared" si="274"/>
        <v>5176.9678947368429</v>
      </c>
      <c r="R420" s="216">
        <f t="shared" si="275"/>
        <v>657.89473684210532</v>
      </c>
      <c r="S420" s="216">
        <f t="shared" si="276"/>
        <v>4000</v>
      </c>
      <c r="T420" s="76"/>
      <c r="U420" s="216">
        <v>2000</v>
      </c>
      <c r="V420" s="216">
        <f t="shared" si="277"/>
        <v>0</v>
      </c>
      <c r="W420" s="217">
        <v>0</v>
      </c>
      <c r="X420" s="78">
        <v>2000</v>
      </c>
      <c r="Y420" s="474"/>
      <c r="AD420" s="6"/>
      <c r="AE420" s="6"/>
    </row>
    <row r="421" spans="1:31" s="5" customFormat="1" x14ac:dyDescent="0.25">
      <c r="A421" s="59">
        <v>215</v>
      </c>
      <c r="B421" s="182" t="s">
        <v>534</v>
      </c>
      <c r="C421" s="183" t="s">
        <v>535</v>
      </c>
      <c r="D421" s="229" t="s">
        <v>135</v>
      </c>
      <c r="E421" s="419">
        <v>45536</v>
      </c>
      <c r="F421" s="183" t="s">
        <v>536</v>
      </c>
      <c r="G421" s="183" t="s">
        <v>537</v>
      </c>
      <c r="H421" s="223">
        <f t="shared" si="268"/>
        <v>131.57894736842107</v>
      </c>
      <c r="I421" s="211">
        <f t="shared" si="269"/>
        <v>4000</v>
      </c>
      <c r="J421" s="211">
        <f t="shared" si="270"/>
        <v>5263.1578947368425</v>
      </c>
      <c r="K421" s="211">
        <f t="shared" si="271"/>
        <v>657.89473684210532</v>
      </c>
      <c r="L421" s="215">
        <v>0</v>
      </c>
      <c r="M421" s="211">
        <v>86.19</v>
      </c>
      <c r="N421" s="515">
        <v>0</v>
      </c>
      <c r="O421" s="211">
        <f t="shared" si="272"/>
        <v>0</v>
      </c>
      <c r="P421" s="216">
        <f t="shared" si="273"/>
        <v>86.19</v>
      </c>
      <c r="Q421" s="216">
        <f t="shared" si="274"/>
        <v>5176.9678947368429</v>
      </c>
      <c r="R421" s="216">
        <f t="shared" si="275"/>
        <v>657.89473684210532</v>
      </c>
      <c r="S421" s="216">
        <f t="shared" si="276"/>
        <v>4000</v>
      </c>
      <c r="T421" s="76"/>
      <c r="U421" s="216">
        <v>2000</v>
      </c>
      <c r="V421" s="216">
        <f t="shared" si="277"/>
        <v>0</v>
      </c>
      <c r="W421" s="227">
        <v>0</v>
      </c>
      <c r="X421" s="78">
        <v>2000</v>
      </c>
      <c r="Y421" s="474"/>
      <c r="AD421" s="6"/>
      <c r="AE421" s="6"/>
    </row>
    <row r="422" spans="1:31" s="5" customFormat="1" x14ac:dyDescent="0.25">
      <c r="A422" s="59">
        <v>216</v>
      </c>
      <c r="B422" s="182" t="s">
        <v>538</v>
      </c>
      <c r="C422" s="183" t="s">
        <v>539</v>
      </c>
      <c r="D422" s="229" t="s">
        <v>135</v>
      </c>
      <c r="E422" s="419">
        <v>45536</v>
      </c>
      <c r="F422" s="183" t="s">
        <v>1446</v>
      </c>
      <c r="G422" s="183" t="s">
        <v>1447</v>
      </c>
      <c r="H422" s="223">
        <f t="shared" si="268"/>
        <v>131.57894736842107</v>
      </c>
      <c r="I422" s="211">
        <f t="shared" si="269"/>
        <v>4000</v>
      </c>
      <c r="J422" s="211">
        <f t="shared" si="270"/>
        <v>5263.1578947368425</v>
      </c>
      <c r="K422" s="211">
        <f t="shared" si="271"/>
        <v>657.89473684210532</v>
      </c>
      <c r="L422" s="215">
        <v>0</v>
      </c>
      <c r="M422" s="211">
        <v>86.19</v>
      </c>
      <c r="N422" s="515">
        <v>0</v>
      </c>
      <c r="O422" s="211">
        <f t="shared" si="272"/>
        <v>0</v>
      </c>
      <c r="P422" s="216">
        <f t="shared" si="273"/>
        <v>86.19</v>
      </c>
      <c r="Q422" s="216">
        <f t="shared" si="274"/>
        <v>5176.9678947368429</v>
      </c>
      <c r="R422" s="216">
        <f t="shared" si="275"/>
        <v>657.89473684210532</v>
      </c>
      <c r="S422" s="216">
        <f t="shared" si="276"/>
        <v>4000</v>
      </c>
      <c r="T422" s="76"/>
      <c r="U422" s="216">
        <v>2000</v>
      </c>
      <c r="V422" s="216">
        <f t="shared" si="277"/>
        <v>0</v>
      </c>
      <c r="W422" s="217">
        <v>0</v>
      </c>
      <c r="X422" s="78">
        <v>2000</v>
      </c>
      <c r="Y422" s="474"/>
      <c r="AD422" s="6"/>
      <c r="AE422" s="6"/>
    </row>
    <row r="423" spans="1:31" s="5" customFormat="1" x14ac:dyDescent="0.25">
      <c r="A423" s="59">
        <v>217</v>
      </c>
      <c r="B423" s="182" t="s">
        <v>543</v>
      </c>
      <c r="C423" s="183" t="s">
        <v>544</v>
      </c>
      <c r="D423" s="229" t="s">
        <v>135</v>
      </c>
      <c r="E423" s="419">
        <v>45536</v>
      </c>
      <c r="F423" s="183" t="s">
        <v>545</v>
      </c>
      <c r="G423" s="183" t="s">
        <v>546</v>
      </c>
      <c r="H423" s="223">
        <f t="shared" si="268"/>
        <v>131.57894736842107</v>
      </c>
      <c r="I423" s="211">
        <f t="shared" si="269"/>
        <v>4000</v>
      </c>
      <c r="J423" s="211">
        <f t="shared" si="270"/>
        <v>5263.1578947368425</v>
      </c>
      <c r="K423" s="211">
        <f t="shared" si="271"/>
        <v>657.89473684210532</v>
      </c>
      <c r="L423" s="215">
        <v>0</v>
      </c>
      <c r="M423" s="211">
        <v>86.19</v>
      </c>
      <c r="N423" s="515">
        <v>0</v>
      </c>
      <c r="O423" s="211">
        <f t="shared" si="272"/>
        <v>0</v>
      </c>
      <c r="P423" s="216">
        <f t="shared" si="273"/>
        <v>86.19</v>
      </c>
      <c r="Q423" s="216">
        <f t="shared" si="274"/>
        <v>5176.9678947368429</v>
      </c>
      <c r="R423" s="216">
        <f t="shared" si="275"/>
        <v>657.89473684210532</v>
      </c>
      <c r="S423" s="216">
        <f t="shared" si="276"/>
        <v>4000</v>
      </c>
      <c r="T423" s="76"/>
      <c r="U423" s="216">
        <v>2000</v>
      </c>
      <c r="V423" s="216">
        <f t="shared" si="277"/>
        <v>0</v>
      </c>
      <c r="W423" s="217">
        <v>0</v>
      </c>
      <c r="X423" s="78">
        <v>2000</v>
      </c>
      <c r="Y423" s="474"/>
      <c r="AD423" s="6"/>
      <c r="AE423" s="6"/>
    </row>
    <row r="424" spans="1:31" s="5" customFormat="1" x14ac:dyDescent="0.25">
      <c r="A424" s="59">
        <v>218</v>
      </c>
      <c r="B424" s="182" t="s">
        <v>547</v>
      </c>
      <c r="C424" s="183" t="s">
        <v>548</v>
      </c>
      <c r="D424" s="229" t="s">
        <v>135</v>
      </c>
      <c r="E424" s="419">
        <v>45536</v>
      </c>
      <c r="F424" s="183" t="s">
        <v>549</v>
      </c>
      <c r="G424" s="183" t="s">
        <v>550</v>
      </c>
      <c r="H424" s="223">
        <f t="shared" si="268"/>
        <v>131.57894736842107</v>
      </c>
      <c r="I424" s="211">
        <f t="shared" si="269"/>
        <v>4000</v>
      </c>
      <c r="J424" s="211">
        <f t="shared" si="270"/>
        <v>5263.1578947368425</v>
      </c>
      <c r="K424" s="211">
        <f t="shared" si="271"/>
        <v>657.89473684210532</v>
      </c>
      <c r="L424" s="215">
        <v>0</v>
      </c>
      <c r="M424" s="211">
        <v>86.19</v>
      </c>
      <c r="N424" s="515">
        <v>0</v>
      </c>
      <c r="O424" s="211">
        <f t="shared" si="272"/>
        <v>0</v>
      </c>
      <c r="P424" s="216">
        <f t="shared" si="273"/>
        <v>86.19</v>
      </c>
      <c r="Q424" s="216">
        <f t="shared" si="274"/>
        <v>5176.9678947368429</v>
      </c>
      <c r="R424" s="216">
        <f t="shared" si="275"/>
        <v>657.89473684210532</v>
      </c>
      <c r="S424" s="216">
        <f t="shared" si="276"/>
        <v>4000</v>
      </c>
      <c r="T424" s="76"/>
      <c r="U424" s="216">
        <v>2000</v>
      </c>
      <c r="V424" s="216">
        <f t="shared" si="277"/>
        <v>0</v>
      </c>
      <c r="W424" s="217">
        <v>0</v>
      </c>
      <c r="X424" s="78">
        <v>2000</v>
      </c>
      <c r="Y424" s="474"/>
      <c r="AD424" s="6"/>
      <c r="AE424" s="6"/>
    </row>
    <row r="425" spans="1:31" s="5" customFormat="1" x14ac:dyDescent="0.25">
      <c r="A425" s="59">
        <v>219</v>
      </c>
      <c r="B425" s="182" t="s">
        <v>554</v>
      </c>
      <c r="C425" s="177" t="s">
        <v>555</v>
      </c>
      <c r="D425" s="229" t="s">
        <v>135</v>
      </c>
      <c r="E425" s="419">
        <v>45536</v>
      </c>
      <c r="F425" s="183" t="s">
        <v>556</v>
      </c>
      <c r="G425" s="183" t="s">
        <v>557</v>
      </c>
      <c r="H425" s="223">
        <f t="shared" ref="H425:H488" si="278">+I425/30.4</f>
        <v>131.57894736842107</v>
      </c>
      <c r="I425" s="211">
        <f t="shared" ref="I425:I488" si="279">+U425*2</f>
        <v>4000</v>
      </c>
      <c r="J425" s="211">
        <f t="shared" ref="J425:J488" si="280">+I425/30.4*40</f>
        <v>5263.1578947368425</v>
      </c>
      <c r="K425" s="211">
        <f t="shared" ref="K425:K488" si="281">+I425/30.4*20*0.25</f>
        <v>657.89473684210532</v>
      </c>
      <c r="L425" s="215">
        <v>0</v>
      </c>
      <c r="M425" s="211">
        <v>86.19</v>
      </c>
      <c r="N425" s="515">
        <v>0</v>
      </c>
      <c r="O425" s="211">
        <f t="shared" ref="O425:O488" si="282">+V425*2</f>
        <v>0</v>
      </c>
      <c r="P425" s="216">
        <f t="shared" ref="P425:P488" si="283">+M425+N425+O425</f>
        <v>86.19</v>
      </c>
      <c r="Q425" s="216">
        <f t="shared" ref="Q425:Q488" si="284">+J425-M425</f>
        <v>5176.9678947368429</v>
      </c>
      <c r="R425" s="216">
        <f t="shared" ref="R425:R488" si="285">+K425-N425</f>
        <v>657.89473684210532</v>
      </c>
      <c r="S425" s="216">
        <f t="shared" ref="S425:S488" si="286">+I425-O425</f>
        <v>4000</v>
      </c>
      <c r="T425" s="76"/>
      <c r="U425" s="216">
        <v>2000</v>
      </c>
      <c r="V425" s="216">
        <f t="shared" ref="V425:V488" si="287">+U425-X425</f>
        <v>0</v>
      </c>
      <c r="W425" s="217">
        <v>0</v>
      </c>
      <c r="X425" s="78">
        <v>2000</v>
      </c>
      <c r="Y425" s="474"/>
      <c r="AD425" s="6"/>
      <c r="AE425" s="6"/>
    </row>
    <row r="426" spans="1:31" s="5" customFormat="1" x14ac:dyDescent="0.25">
      <c r="A426" s="59">
        <v>220</v>
      </c>
      <c r="B426" s="182" t="s">
        <v>558</v>
      </c>
      <c r="C426" s="177" t="s">
        <v>559</v>
      </c>
      <c r="D426" s="229" t="s">
        <v>135</v>
      </c>
      <c r="E426" s="419">
        <v>45536</v>
      </c>
      <c r="F426" s="183" t="s">
        <v>560</v>
      </c>
      <c r="G426" s="183" t="s">
        <v>561</v>
      </c>
      <c r="H426" s="223">
        <f t="shared" si="278"/>
        <v>131.57894736842107</v>
      </c>
      <c r="I426" s="211">
        <f t="shared" si="279"/>
        <v>4000</v>
      </c>
      <c r="J426" s="211">
        <f t="shared" si="280"/>
        <v>5263.1578947368425</v>
      </c>
      <c r="K426" s="211">
        <f t="shared" si="281"/>
        <v>657.89473684210532</v>
      </c>
      <c r="L426" s="215">
        <v>0</v>
      </c>
      <c r="M426" s="211">
        <v>86.19</v>
      </c>
      <c r="N426" s="515">
        <v>0</v>
      </c>
      <c r="O426" s="211">
        <f t="shared" si="282"/>
        <v>0</v>
      </c>
      <c r="P426" s="216">
        <f t="shared" si="283"/>
        <v>86.19</v>
      </c>
      <c r="Q426" s="216">
        <f t="shared" si="284"/>
        <v>5176.9678947368429</v>
      </c>
      <c r="R426" s="216">
        <f t="shared" si="285"/>
        <v>657.89473684210532</v>
      </c>
      <c r="S426" s="216">
        <f t="shared" si="286"/>
        <v>4000</v>
      </c>
      <c r="T426" s="76"/>
      <c r="U426" s="216">
        <v>2000</v>
      </c>
      <c r="V426" s="216">
        <f t="shared" si="287"/>
        <v>0</v>
      </c>
      <c r="W426" s="217">
        <v>0</v>
      </c>
      <c r="X426" s="78">
        <v>2000</v>
      </c>
      <c r="Y426" s="474"/>
      <c r="AD426" s="6"/>
      <c r="AE426" s="6"/>
    </row>
    <row r="427" spans="1:31" s="5" customFormat="1" x14ac:dyDescent="0.25">
      <c r="A427" s="59">
        <v>221</v>
      </c>
      <c r="B427" s="182" t="s">
        <v>562</v>
      </c>
      <c r="C427" s="177" t="s">
        <v>563</v>
      </c>
      <c r="D427" s="229" t="s">
        <v>135</v>
      </c>
      <c r="E427" s="419">
        <v>45536</v>
      </c>
      <c r="F427" s="183" t="s">
        <v>564</v>
      </c>
      <c r="G427" s="183" t="s">
        <v>565</v>
      </c>
      <c r="H427" s="223">
        <f t="shared" si="278"/>
        <v>131.57894736842107</v>
      </c>
      <c r="I427" s="211">
        <f t="shared" si="279"/>
        <v>4000</v>
      </c>
      <c r="J427" s="211">
        <f t="shared" si="280"/>
        <v>5263.1578947368425</v>
      </c>
      <c r="K427" s="211">
        <f t="shared" si="281"/>
        <v>657.89473684210532</v>
      </c>
      <c r="L427" s="215">
        <v>0</v>
      </c>
      <c r="M427" s="211">
        <v>86.19</v>
      </c>
      <c r="N427" s="515">
        <v>0</v>
      </c>
      <c r="O427" s="211">
        <f t="shared" si="282"/>
        <v>0</v>
      </c>
      <c r="P427" s="216">
        <f t="shared" si="283"/>
        <v>86.19</v>
      </c>
      <c r="Q427" s="216">
        <f t="shared" si="284"/>
        <v>5176.9678947368429</v>
      </c>
      <c r="R427" s="216">
        <f t="shared" si="285"/>
        <v>657.89473684210532</v>
      </c>
      <c r="S427" s="216">
        <f t="shared" si="286"/>
        <v>4000</v>
      </c>
      <c r="T427" s="76"/>
      <c r="U427" s="216">
        <v>2000</v>
      </c>
      <c r="V427" s="216">
        <f t="shared" si="287"/>
        <v>0</v>
      </c>
      <c r="W427" s="217">
        <v>0</v>
      </c>
      <c r="X427" s="78">
        <v>2000</v>
      </c>
      <c r="Y427" s="474"/>
      <c r="AD427" s="6"/>
      <c r="AE427" s="6"/>
    </row>
    <row r="428" spans="1:31" s="5" customFormat="1" x14ac:dyDescent="0.25">
      <c r="A428" s="59">
        <v>222</v>
      </c>
      <c r="B428" s="182" t="s">
        <v>566</v>
      </c>
      <c r="C428" s="177" t="s">
        <v>567</v>
      </c>
      <c r="D428" s="229" t="s">
        <v>135</v>
      </c>
      <c r="E428" s="419">
        <v>45536</v>
      </c>
      <c r="F428" s="183" t="s">
        <v>1448</v>
      </c>
      <c r="G428" s="183" t="s">
        <v>1449</v>
      </c>
      <c r="H428" s="223">
        <f t="shared" si="278"/>
        <v>131.57894736842107</v>
      </c>
      <c r="I428" s="211">
        <f t="shared" si="279"/>
        <v>4000</v>
      </c>
      <c r="J428" s="211">
        <f t="shared" si="280"/>
        <v>5263.1578947368425</v>
      </c>
      <c r="K428" s="211">
        <f t="shared" si="281"/>
        <v>657.89473684210532</v>
      </c>
      <c r="L428" s="215">
        <v>0</v>
      </c>
      <c r="M428" s="211">
        <v>86.19</v>
      </c>
      <c r="N428" s="515">
        <v>0</v>
      </c>
      <c r="O428" s="211">
        <f t="shared" si="282"/>
        <v>0</v>
      </c>
      <c r="P428" s="216">
        <f t="shared" si="283"/>
        <v>86.19</v>
      </c>
      <c r="Q428" s="216">
        <f t="shared" si="284"/>
        <v>5176.9678947368429</v>
      </c>
      <c r="R428" s="216">
        <f t="shared" si="285"/>
        <v>657.89473684210532</v>
      </c>
      <c r="S428" s="216">
        <f t="shared" si="286"/>
        <v>4000</v>
      </c>
      <c r="T428" s="76"/>
      <c r="U428" s="216">
        <v>2000</v>
      </c>
      <c r="V428" s="216">
        <f t="shared" si="287"/>
        <v>0</v>
      </c>
      <c r="W428" s="217">
        <v>0</v>
      </c>
      <c r="X428" s="78">
        <v>2000</v>
      </c>
      <c r="Y428" s="474"/>
      <c r="AD428" s="6"/>
      <c r="AE428" s="6"/>
    </row>
    <row r="429" spans="1:31" s="5" customFormat="1" x14ac:dyDescent="0.25">
      <c r="A429" s="59">
        <v>223</v>
      </c>
      <c r="B429" s="182" t="s">
        <v>568</v>
      </c>
      <c r="C429" s="183" t="s">
        <v>569</v>
      </c>
      <c r="D429" s="229" t="s">
        <v>135</v>
      </c>
      <c r="E429" s="419">
        <v>45536</v>
      </c>
      <c r="F429" s="183" t="s">
        <v>570</v>
      </c>
      <c r="G429" s="183" t="s">
        <v>571</v>
      </c>
      <c r="H429" s="223">
        <f t="shared" si="278"/>
        <v>131.57894736842107</v>
      </c>
      <c r="I429" s="211">
        <f t="shared" si="279"/>
        <v>4000</v>
      </c>
      <c r="J429" s="211">
        <f t="shared" si="280"/>
        <v>5263.1578947368425</v>
      </c>
      <c r="K429" s="211">
        <f t="shared" si="281"/>
        <v>657.89473684210532</v>
      </c>
      <c r="L429" s="215">
        <v>0</v>
      </c>
      <c r="M429" s="211">
        <v>86.19</v>
      </c>
      <c r="N429" s="515">
        <v>0</v>
      </c>
      <c r="O429" s="211">
        <f t="shared" si="282"/>
        <v>0</v>
      </c>
      <c r="P429" s="216">
        <f t="shared" si="283"/>
        <v>86.19</v>
      </c>
      <c r="Q429" s="216">
        <f t="shared" si="284"/>
        <v>5176.9678947368429</v>
      </c>
      <c r="R429" s="216">
        <f t="shared" si="285"/>
        <v>657.89473684210532</v>
      </c>
      <c r="S429" s="216">
        <f t="shared" si="286"/>
        <v>4000</v>
      </c>
      <c r="T429" s="76"/>
      <c r="U429" s="216">
        <v>2000</v>
      </c>
      <c r="V429" s="216">
        <f t="shared" si="287"/>
        <v>0</v>
      </c>
      <c r="W429" s="227">
        <v>0</v>
      </c>
      <c r="X429" s="78">
        <v>2000</v>
      </c>
      <c r="Y429" s="474"/>
      <c r="AD429" s="6"/>
      <c r="AE429" s="6"/>
    </row>
    <row r="430" spans="1:31" s="5" customFormat="1" x14ac:dyDescent="0.25">
      <c r="A430" s="59">
        <v>224</v>
      </c>
      <c r="B430" s="182" t="s">
        <v>572</v>
      </c>
      <c r="C430" s="183" t="s">
        <v>573</v>
      </c>
      <c r="D430" s="229" t="s">
        <v>135</v>
      </c>
      <c r="E430" s="419">
        <v>45536</v>
      </c>
      <c r="F430" s="183" t="s">
        <v>574</v>
      </c>
      <c r="G430" s="183" t="s">
        <v>575</v>
      </c>
      <c r="H430" s="223">
        <f t="shared" si="278"/>
        <v>131.57894736842107</v>
      </c>
      <c r="I430" s="211">
        <f t="shared" si="279"/>
        <v>4000</v>
      </c>
      <c r="J430" s="211">
        <f t="shared" si="280"/>
        <v>5263.1578947368425</v>
      </c>
      <c r="K430" s="211">
        <f t="shared" si="281"/>
        <v>657.89473684210532</v>
      </c>
      <c r="L430" s="215">
        <v>0</v>
      </c>
      <c r="M430" s="211">
        <v>86.19</v>
      </c>
      <c r="N430" s="515">
        <v>0</v>
      </c>
      <c r="O430" s="211">
        <f t="shared" si="282"/>
        <v>0</v>
      </c>
      <c r="P430" s="216">
        <f t="shared" si="283"/>
        <v>86.19</v>
      </c>
      <c r="Q430" s="216">
        <f t="shared" si="284"/>
        <v>5176.9678947368429</v>
      </c>
      <c r="R430" s="216">
        <f t="shared" si="285"/>
        <v>657.89473684210532</v>
      </c>
      <c r="S430" s="216">
        <f t="shared" si="286"/>
        <v>4000</v>
      </c>
      <c r="T430" s="76"/>
      <c r="U430" s="216">
        <v>2000</v>
      </c>
      <c r="V430" s="216">
        <f t="shared" si="287"/>
        <v>0</v>
      </c>
      <c r="W430" s="217">
        <v>0</v>
      </c>
      <c r="X430" s="78">
        <v>2000</v>
      </c>
      <c r="Y430" s="474"/>
      <c r="AD430" s="6"/>
      <c r="AE430" s="6"/>
    </row>
    <row r="431" spans="1:31" s="5" customFormat="1" x14ac:dyDescent="0.25">
      <c r="A431" s="59">
        <v>225</v>
      </c>
      <c r="B431" s="182" t="s">
        <v>576</v>
      </c>
      <c r="C431" s="183" t="s">
        <v>573</v>
      </c>
      <c r="D431" s="229" t="s">
        <v>135</v>
      </c>
      <c r="E431" s="419">
        <v>45536</v>
      </c>
      <c r="F431" s="183" t="s">
        <v>577</v>
      </c>
      <c r="G431" s="183" t="s">
        <v>578</v>
      </c>
      <c r="H431" s="223">
        <f t="shared" si="278"/>
        <v>197.36842105263159</v>
      </c>
      <c r="I431" s="211">
        <f t="shared" si="279"/>
        <v>6000</v>
      </c>
      <c r="J431" s="211">
        <f t="shared" si="280"/>
        <v>7894.7368421052633</v>
      </c>
      <c r="K431" s="211">
        <f t="shared" si="281"/>
        <v>986.84210526315792</v>
      </c>
      <c r="L431" s="215">
        <v>0</v>
      </c>
      <c r="M431" s="211">
        <v>254.61</v>
      </c>
      <c r="N431" s="515">
        <v>0</v>
      </c>
      <c r="O431" s="211">
        <f t="shared" si="282"/>
        <v>0</v>
      </c>
      <c r="P431" s="216">
        <f t="shared" si="283"/>
        <v>254.61</v>
      </c>
      <c r="Q431" s="216">
        <f t="shared" si="284"/>
        <v>7640.1268421052637</v>
      </c>
      <c r="R431" s="216">
        <f t="shared" si="285"/>
        <v>986.84210526315792</v>
      </c>
      <c r="S431" s="216">
        <f t="shared" si="286"/>
        <v>6000</v>
      </c>
      <c r="T431" s="76"/>
      <c r="U431" s="216">
        <v>3000</v>
      </c>
      <c r="V431" s="216">
        <f t="shared" si="287"/>
        <v>0</v>
      </c>
      <c r="W431" s="217">
        <v>0</v>
      </c>
      <c r="X431" s="262">
        <v>3000</v>
      </c>
      <c r="Y431" s="474"/>
      <c r="AD431" s="6"/>
      <c r="AE431" s="6"/>
    </row>
    <row r="432" spans="1:31" s="5" customFormat="1" x14ac:dyDescent="0.25">
      <c r="A432" s="59">
        <v>226</v>
      </c>
      <c r="B432" s="182" t="s">
        <v>579</v>
      </c>
      <c r="C432" s="183" t="s">
        <v>580</v>
      </c>
      <c r="D432" s="229" t="s">
        <v>135</v>
      </c>
      <c r="E432" s="419">
        <v>45536</v>
      </c>
      <c r="F432" s="183" t="s">
        <v>581</v>
      </c>
      <c r="G432" s="183" t="s">
        <v>582</v>
      </c>
      <c r="H432" s="223">
        <f t="shared" si="278"/>
        <v>131.57894736842107</v>
      </c>
      <c r="I432" s="211">
        <f t="shared" si="279"/>
        <v>4000</v>
      </c>
      <c r="J432" s="211">
        <f t="shared" si="280"/>
        <v>5263.1578947368425</v>
      </c>
      <c r="K432" s="211">
        <f t="shared" si="281"/>
        <v>657.89473684210532</v>
      </c>
      <c r="L432" s="215">
        <v>0</v>
      </c>
      <c r="M432" s="211">
        <v>86.19</v>
      </c>
      <c r="N432" s="515">
        <v>0</v>
      </c>
      <c r="O432" s="211">
        <f t="shared" si="282"/>
        <v>0</v>
      </c>
      <c r="P432" s="216">
        <f t="shared" si="283"/>
        <v>86.19</v>
      </c>
      <c r="Q432" s="216">
        <f t="shared" si="284"/>
        <v>5176.9678947368429</v>
      </c>
      <c r="R432" s="216">
        <f t="shared" si="285"/>
        <v>657.89473684210532</v>
      </c>
      <c r="S432" s="216">
        <f t="shared" si="286"/>
        <v>4000</v>
      </c>
      <c r="T432" s="76"/>
      <c r="U432" s="216">
        <v>2000</v>
      </c>
      <c r="V432" s="216">
        <f t="shared" si="287"/>
        <v>0</v>
      </c>
      <c r="W432" s="217">
        <v>0</v>
      </c>
      <c r="X432" s="78">
        <v>2000</v>
      </c>
      <c r="Y432" s="474"/>
      <c r="AD432" s="6"/>
      <c r="AE432" s="6"/>
    </row>
    <row r="433" spans="1:31" s="5" customFormat="1" x14ac:dyDescent="0.25">
      <c r="A433" s="59">
        <v>227</v>
      </c>
      <c r="B433" s="182" t="s">
        <v>583</v>
      </c>
      <c r="C433" s="183" t="s">
        <v>573</v>
      </c>
      <c r="D433" s="229" t="s">
        <v>135</v>
      </c>
      <c r="E433" s="419">
        <v>45536</v>
      </c>
      <c r="F433" s="183" t="s">
        <v>584</v>
      </c>
      <c r="G433" s="183" t="s">
        <v>585</v>
      </c>
      <c r="H433" s="223">
        <f t="shared" si="278"/>
        <v>131.57894736842107</v>
      </c>
      <c r="I433" s="211">
        <f t="shared" si="279"/>
        <v>4000</v>
      </c>
      <c r="J433" s="211">
        <f t="shared" si="280"/>
        <v>5263.1578947368425</v>
      </c>
      <c r="K433" s="211">
        <f t="shared" si="281"/>
        <v>657.89473684210532</v>
      </c>
      <c r="L433" s="215">
        <v>0</v>
      </c>
      <c r="M433" s="211">
        <v>86.19</v>
      </c>
      <c r="N433" s="515">
        <v>0</v>
      </c>
      <c r="O433" s="211">
        <f t="shared" si="282"/>
        <v>0</v>
      </c>
      <c r="P433" s="216">
        <f t="shared" si="283"/>
        <v>86.19</v>
      </c>
      <c r="Q433" s="216">
        <f t="shared" si="284"/>
        <v>5176.9678947368429</v>
      </c>
      <c r="R433" s="216">
        <f t="shared" si="285"/>
        <v>657.89473684210532</v>
      </c>
      <c r="S433" s="216">
        <f t="shared" si="286"/>
        <v>4000</v>
      </c>
      <c r="T433" s="76"/>
      <c r="U433" s="216">
        <v>2000</v>
      </c>
      <c r="V433" s="216">
        <f t="shared" si="287"/>
        <v>0</v>
      </c>
      <c r="W433" s="217">
        <v>0</v>
      </c>
      <c r="X433" s="78">
        <v>2000</v>
      </c>
      <c r="Y433" s="474"/>
      <c r="AD433" s="6"/>
      <c r="AE433" s="6"/>
    </row>
    <row r="434" spans="1:31" s="5" customFormat="1" x14ac:dyDescent="0.25">
      <c r="A434" s="59">
        <v>228</v>
      </c>
      <c r="B434" s="182" t="s">
        <v>586</v>
      </c>
      <c r="C434" s="183" t="s">
        <v>573</v>
      </c>
      <c r="D434" s="229" t="s">
        <v>135</v>
      </c>
      <c r="E434" s="419">
        <v>45536</v>
      </c>
      <c r="F434" s="183" t="s">
        <v>587</v>
      </c>
      <c r="G434" s="183" t="s">
        <v>588</v>
      </c>
      <c r="H434" s="223">
        <f t="shared" si="278"/>
        <v>131.57894736842107</v>
      </c>
      <c r="I434" s="211">
        <f t="shared" si="279"/>
        <v>4000</v>
      </c>
      <c r="J434" s="211">
        <f t="shared" si="280"/>
        <v>5263.1578947368425</v>
      </c>
      <c r="K434" s="211">
        <f t="shared" si="281"/>
        <v>657.89473684210532</v>
      </c>
      <c r="L434" s="215">
        <v>0</v>
      </c>
      <c r="M434" s="211">
        <v>86.19</v>
      </c>
      <c r="N434" s="515">
        <v>0</v>
      </c>
      <c r="O434" s="211">
        <f t="shared" si="282"/>
        <v>0</v>
      </c>
      <c r="P434" s="216">
        <f t="shared" si="283"/>
        <v>86.19</v>
      </c>
      <c r="Q434" s="216">
        <f t="shared" si="284"/>
        <v>5176.9678947368429</v>
      </c>
      <c r="R434" s="216">
        <f t="shared" si="285"/>
        <v>657.89473684210532</v>
      </c>
      <c r="S434" s="216">
        <f t="shared" si="286"/>
        <v>4000</v>
      </c>
      <c r="T434" s="76"/>
      <c r="U434" s="216">
        <v>2000</v>
      </c>
      <c r="V434" s="216">
        <f t="shared" si="287"/>
        <v>0</v>
      </c>
      <c r="W434" s="217">
        <v>0</v>
      </c>
      <c r="X434" s="78">
        <v>2000</v>
      </c>
      <c r="Y434" s="474"/>
      <c r="AD434" s="6"/>
      <c r="AE434" s="6"/>
    </row>
    <row r="435" spans="1:31" s="5" customFormat="1" x14ac:dyDescent="0.25">
      <c r="A435" s="59">
        <v>229</v>
      </c>
      <c r="B435" s="176" t="s">
        <v>601</v>
      </c>
      <c r="C435" s="177" t="s">
        <v>602</v>
      </c>
      <c r="D435" s="229" t="s">
        <v>135</v>
      </c>
      <c r="E435" s="419">
        <v>45536</v>
      </c>
      <c r="F435" s="177" t="s">
        <v>603</v>
      </c>
      <c r="G435" s="177" t="s">
        <v>604</v>
      </c>
      <c r="H435" s="223">
        <f t="shared" si="278"/>
        <v>131.57894736842107</v>
      </c>
      <c r="I435" s="211">
        <f t="shared" si="279"/>
        <v>4000</v>
      </c>
      <c r="J435" s="211">
        <f t="shared" si="280"/>
        <v>5263.1578947368425</v>
      </c>
      <c r="K435" s="211">
        <f t="shared" si="281"/>
        <v>657.89473684210532</v>
      </c>
      <c r="L435" s="215">
        <v>0</v>
      </c>
      <c r="M435" s="211">
        <v>86.19</v>
      </c>
      <c r="N435" s="515">
        <v>0</v>
      </c>
      <c r="O435" s="211">
        <f t="shared" si="282"/>
        <v>0</v>
      </c>
      <c r="P435" s="216">
        <f t="shared" si="283"/>
        <v>86.19</v>
      </c>
      <c r="Q435" s="216">
        <f t="shared" si="284"/>
        <v>5176.9678947368429</v>
      </c>
      <c r="R435" s="216">
        <f t="shared" si="285"/>
        <v>657.89473684210532</v>
      </c>
      <c r="S435" s="216">
        <f t="shared" si="286"/>
        <v>4000</v>
      </c>
      <c r="T435" s="66"/>
      <c r="U435" s="216">
        <v>2000</v>
      </c>
      <c r="V435" s="216">
        <f t="shared" si="287"/>
        <v>0</v>
      </c>
      <c r="W435" s="217">
        <v>0</v>
      </c>
      <c r="X435" s="81">
        <v>2000</v>
      </c>
      <c r="Y435" s="474"/>
      <c r="AD435" s="6"/>
      <c r="AE435" s="6"/>
    </row>
    <row r="436" spans="1:31" s="5" customFormat="1" x14ac:dyDescent="0.25">
      <c r="A436" s="59">
        <v>230</v>
      </c>
      <c r="B436" s="176" t="s">
        <v>605</v>
      </c>
      <c r="C436" s="177" t="s">
        <v>602</v>
      </c>
      <c r="D436" s="229" t="s">
        <v>135</v>
      </c>
      <c r="E436" s="419">
        <v>45536</v>
      </c>
      <c r="F436" s="177" t="s">
        <v>606</v>
      </c>
      <c r="G436" s="177" t="s">
        <v>607</v>
      </c>
      <c r="H436" s="223">
        <f t="shared" si="278"/>
        <v>131.57894736842107</v>
      </c>
      <c r="I436" s="211">
        <f t="shared" si="279"/>
        <v>4000</v>
      </c>
      <c r="J436" s="211">
        <f t="shared" si="280"/>
        <v>5263.1578947368425</v>
      </c>
      <c r="K436" s="211">
        <f t="shared" si="281"/>
        <v>657.89473684210532</v>
      </c>
      <c r="L436" s="215">
        <v>0</v>
      </c>
      <c r="M436" s="211">
        <v>86.19</v>
      </c>
      <c r="N436" s="515">
        <v>0</v>
      </c>
      <c r="O436" s="211">
        <f t="shared" si="282"/>
        <v>0</v>
      </c>
      <c r="P436" s="216">
        <f t="shared" si="283"/>
        <v>86.19</v>
      </c>
      <c r="Q436" s="216">
        <f t="shared" si="284"/>
        <v>5176.9678947368429</v>
      </c>
      <c r="R436" s="216">
        <f t="shared" si="285"/>
        <v>657.89473684210532</v>
      </c>
      <c r="S436" s="216">
        <f t="shared" si="286"/>
        <v>4000</v>
      </c>
      <c r="T436" s="66"/>
      <c r="U436" s="216">
        <v>2000</v>
      </c>
      <c r="V436" s="216">
        <f t="shared" si="287"/>
        <v>0</v>
      </c>
      <c r="W436" s="217">
        <v>0</v>
      </c>
      <c r="X436" s="81">
        <v>2000</v>
      </c>
      <c r="Y436" s="474"/>
      <c r="AD436" s="6"/>
      <c r="AE436" s="6"/>
    </row>
    <row r="437" spans="1:31" s="5" customFormat="1" x14ac:dyDescent="0.25">
      <c r="A437" s="59">
        <v>231</v>
      </c>
      <c r="B437" s="176" t="s">
        <v>608</v>
      </c>
      <c r="C437" s="177" t="s">
        <v>602</v>
      </c>
      <c r="D437" s="229" t="s">
        <v>135</v>
      </c>
      <c r="E437" s="419">
        <v>45536</v>
      </c>
      <c r="F437" s="177" t="s">
        <v>609</v>
      </c>
      <c r="G437" s="177" t="s">
        <v>610</v>
      </c>
      <c r="H437" s="223">
        <f t="shared" si="278"/>
        <v>131.57894736842107</v>
      </c>
      <c r="I437" s="211">
        <f t="shared" si="279"/>
        <v>4000</v>
      </c>
      <c r="J437" s="211">
        <f t="shared" si="280"/>
        <v>5263.1578947368425</v>
      </c>
      <c r="K437" s="211">
        <f t="shared" si="281"/>
        <v>657.89473684210532</v>
      </c>
      <c r="L437" s="215">
        <v>0</v>
      </c>
      <c r="M437" s="211">
        <v>86.19</v>
      </c>
      <c r="N437" s="515">
        <v>0</v>
      </c>
      <c r="O437" s="211">
        <f t="shared" si="282"/>
        <v>0</v>
      </c>
      <c r="P437" s="216">
        <f t="shared" si="283"/>
        <v>86.19</v>
      </c>
      <c r="Q437" s="216">
        <f t="shared" si="284"/>
        <v>5176.9678947368429</v>
      </c>
      <c r="R437" s="216">
        <f t="shared" si="285"/>
        <v>657.89473684210532</v>
      </c>
      <c r="S437" s="216">
        <f t="shared" si="286"/>
        <v>4000</v>
      </c>
      <c r="T437" s="66"/>
      <c r="U437" s="216">
        <v>2000</v>
      </c>
      <c r="V437" s="216">
        <f t="shared" si="287"/>
        <v>0</v>
      </c>
      <c r="W437" s="217">
        <v>0</v>
      </c>
      <c r="X437" s="81">
        <v>2000</v>
      </c>
      <c r="Y437" s="474"/>
      <c r="AD437" s="6"/>
      <c r="AE437" s="6"/>
    </row>
    <row r="438" spans="1:31" s="5" customFormat="1" x14ac:dyDescent="0.25">
      <c r="A438" s="59">
        <v>232</v>
      </c>
      <c r="B438" s="176" t="s">
        <v>611</v>
      </c>
      <c r="C438" s="177" t="s">
        <v>602</v>
      </c>
      <c r="D438" s="229" t="s">
        <v>135</v>
      </c>
      <c r="E438" s="419">
        <v>45536</v>
      </c>
      <c r="F438" s="177" t="s">
        <v>612</v>
      </c>
      <c r="G438" s="177" t="s">
        <v>1450</v>
      </c>
      <c r="H438" s="223">
        <f t="shared" si="278"/>
        <v>131.57894736842107</v>
      </c>
      <c r="I438" s="211">
        <f t="shared" si="279"/>
        <v>4000</v>
      </c>
      <c r="J438" s="211">
        <f t="shared" si="280"/>
        <v>5263.1578947368425</v>
      </c>
      <c r="K438" s="211">
        <f t="shared" si="281"/>
        <v>657.89473684210532</v>
      </c>
      <c r="L438" s="215">
        <v>0</v>
      </c>
      <c r="M438" s="211">
        <v>86.19</v>
      </c>
      <c r="N438" s="515">
        <v>0</v>
      </c>
      <c r="O438" s="211">
        <f t="shared" si="282"/>
        <v>0</v>
      </c>
      <c r="P438" s="216">
        <f t="shared" si="283"/>
        <v>86.19</v>
      </c>
      <c r="Q438" s="216">
        <f t="shared" si="284"/>
        <v>5176.9678947368429</v>
      </c>
      <c r="R438" s="216">
        <f t="shared" si="285"/>
        <v>657.89473684210532</v>
      </c>
      <c r="S438" s="216">
        <f t="shared" si="286"/>
        <v>4000</v>
      </c>
      <c r="T438" s="66"/>
      <c r="U438" s="216">
        <v>2000</v>
      </c>
      <c r="V438" s="216">
        <f t="shared" si="287"/>
        <v>0</v>
      </c>
      <c r="W438" s="217">
        <v>0</v>
      </c>
      <c r="X438" s="81">
        <v>2000</v>
      </c>
      <c r="Y438" s="474"/>
      <c r="AD438" s="6"/>
      <c r="AE438" s="6"/>
    </row>
    <row r="439" spans="1:31" s="5" customFormat="1" x14ac:dyDescent="0.25">
      <c r="A439" s="59">
        <v>233</v>
      </c>
      <c r="B439" s="182" t="s">
        <v>615</v>
      </c>
      <c r="C439" s="177" t="s">
        <v>2098</v>
      </c>
      <c r="D439" s="229" t="s">
        <v>135</v>
      </c>
      <c r="E439" s="419">
        <v>45536</v>
      </c>
      <c r="F439" s="183" t="s">
        <v>616</v>
      </c>
      <c r="G439" s="183" t="s">
        <v>617</v>
      </c>
      <c r="H439" s="223">
        <f t="shared" si="278"/>
        <v>131.57894736842107</v>
      </c>
      <c r="I439" s="211">
        <f t="shared" si="279"/>
        <v>4000</v>
      </c>
      <c r="J439" s="211">
        <f t="shared" si="280"/>
        <v>5263.1578947368425</v>
      </c>
      <c r="K439" s="211">
        <f t="shared" si="281"/>
        <v>657.89473684210532</v>
      </c>
      <c r="L439" s="215">
        <v>0</v>
      </c>
      <c r="M439" s="211">
        <v>86.19</v>
      </c>
      <c r="N439" s="515">
        <v>0</v>
      </c>
      <c r="O439" s="211">
        <f t="shared" si="282"/>
        <v>0</v>
      </c>
      <c r="P439" s="216">
        <f t="shared" si="283"/>
        <v>86.19</v>
      </c>
      <c r="Q439" s="216">
        <f t="shared" si="284"/>
        <v>5176.9678947368429</v>
      </c>
      <c r="R439" s="216">
        <f t="shared" si="285"/>
        <v>657.89473684210532</v>
      </c>
      <c r="S439" s="216">
        <f t="shared" si="286"/>
        <v>4000</v>
      </c>
      <c r="T439" s="76"/>
      <c r="U439" s="216">
        <v>2000</v>
      </c>
      <c r="V439" s="216">
        <f t="shared" si="287"/>
        <v>0</v>
      </c>
      <c r="W439" s="217">
        <v>0</v>
      </c>
      <c r="X439" s="78">
        <v>2000</v>
      </c>
      <c r="Y439" s="474"/>
      <c r="AD439" s="6"/>
      <c r="AE439" s="6"/>
    </row>
    <row r="440" spans="1:31" s="5" customFormat="1" x14ac:dyDescent="0.25">
      <c r="A440" s="59">
        <v>234</v>
      </c>
      <c r="B440" s="182" t="s">
        <v>618</v>
      </c>
      <c r="C440" s="177" t="s">
        <v>2098</v>
      </c>
      <c r="D440" s="229" t="s">
        <v>135</v>
      </c>
      <c r="E440" s="419">
        <v>45536</v>
      </c>
      <c r="F440" s="183" t="s">
        <v>619</v>
      </c>
      <c r="G440" s="183" t="s">
        <v>620</v>
      </c>
      <c r="H440" s="223">
        <f t="shared" si="278"/>
        <v>197.36842105263159</v>
      </c>
      <c r="I440" s="211">
        <f t="shared" si="279"/>
        <v>6000</v>
      </c>
      <c r="J440" s="211">
        <f t="shared" si="280"/>
        <v>7894.7368421052633</v>
      </c>
      <c r="K440" s="211">
        <f t="shared" si="281"/>
        <v>986.84210526315792</v>
      </c>
      <c r="L440" s="215">
        <v>0</v>
      </c>
      <c r="M440" s="211">
        <v>254.61</v>
      </c>
      <c r="N440" s="515">
        <v>0</v>
      </c>
      <c r="O440" s="211">
        <f t="shared" si="282"/>
        <v>0</v>
      </c>
      <c r="P440" s="216">
        <f t="shared" si="283"/>
        <v>254.61</v>
      </c>
      <c r="Q440" s="216">
        <f t="shared" si="284"/>
        <v>7640.1268421052637</v>
      </c>
      <c r="R440" s="216">
        <f t="shared" si="285"/>
        <v>986.84210526315792</v>
      </c>
      <c r="S440" s="216">
        <f t="shared" si="286"/>
        <v>6000</v>
      </c>
      <c r="T440" s="76"/>
      <c r="U440" s="216">
        <v>3000</v>
      </c>
      <c r="V440" s="216">
        <f t="shared" si="287"/>
        <v>0</v>
      </c>
      <c r="W440" s="217">
        <v>0</v>
      </c>
      <c r="X440" s="78">
        <v>3000</v>
      </c>
      <c r="Y440" s="474"/>
      <c r="AD440" s="6"/>
      <c r="AE440" s="6"/>
    </row>
    <row r="441" spans="1:31" s="5" customFormat="1" x14ac:dyDescent="0.25">
      <c r="A441" s="59">
        <v>235</v>
      </c>
      <c r="B441" s="176" t="s">
        <v>624</v>
      </c>
      <c r="C441" s="177" t="s">
        <v>602</v>
      </c>
      <c r="D441" s="229" t="s">
        <v>135</v>
      </c>
      <c r="E441" s="419">
        <v>45536</v>
      </c>
      <c r="F441" s="177" t="s">
        <v>625</v>
      </c>
      <c r="G441" s="177" t="s">
        <v>626</v>
      </c>
      <c r="H441" s="223">
        <f t="shared" si="278"/>
        <v>131.57894736842107</v>
      </c>
      <c r="I441" s="211">
        <f t="shared" si="279"/>
        <v>4000</v>
      </c>
      <c r="J441" s="211">
        <f t="shared" si="280"/>
        <v>5263.1578947368425</v>
      </c>
      <c r="K441" s="211">
        <f t="shared" si="281"/>
        <v>657.89473684210532</v>
      </c>
      <c r="L441" s="215">
        <v>0</v>
      </c>
      <c r="M441" s="211">
        <v>86.19</v>
      </c>
      <c r="N441" s="515">
        <v>0</v>
      </c>
      <c r="O441" s="211">
        <f t="shared" si="282"/>
        <v>0</v>
      </c>
      <c r="P441" s="216">
        <f t="shared" si="283"/>
        <v>86.19</v>
      </c>
      <c r="Q441" s="216">
        <f t="shared" si="284"/>
        <v>5176.9678947368429</v>
      </c>
      <c r="R441" s="216">
        <f t="shared" si="285"/>
        <v>657.89473684210532</v>
      </c>
      <c r="S441" s="216">
        <f t="shared" si="286"/>
        <v>4000</v>
      </c>
      <c r="T441" s="66"/>
      <c r="U441" s="216">
        <v>2000</v>
      </c>
      <c r="V441" s="216">
        <f t="shared" si="287"/>
        <v>0</v>
      </c>
      <c r="W441" s="217">
        <v>0</v>
      </c>
      <c r="X441" s="81">
        <v>2000</v>
      </c>
      <c r="Y441" s="474"/>
      <c r="AD441" s="6"/>
      <c r="AE441" s="6"/>
    </row>
    <row r="442" spans="1:31" s="5" customFormat="1" x14ac:dyDescent="0.25">
      <c r="A442" s="59">
        <v>236</v>
      </c>
      <c r="B442" s="182" t="s">
        <v>1452</v>
      </c>
      <c r="C442" s="183" t="s">
        <v>627</v>
      </c>
      <c r="D442" s="229" t="s">
        <v>135</v>
      </c>
      <c r="E442" s="419">
        <v>45536</v>
      </c>
      <c r="F442" s="183" t="s">
        <v>628</v>
      </c>
      <c r="G442" s="183" t="s">
        <v>1451</v>
      </c>
      <c r="H442" s="223">
        <f t="shared" si="278"/>
        <v>131.57894736842107</v>
      </c>
      <c r="I442" s="211">
        <f t="shared" si="279"/>
        <v>4000</v>
      </c>
      <c r="J442" s="211">
        <f t="shared" si="280"/>
        <v>5263.1578947368425</v>
      </c>
      <c r="K442" s="211">
        <f t="shared" si="281"/>
        <v>657.89473684210532</v>
      </c>
      <c r="L442" s="215">
        <v>0</v>
      </c>
      <c r="M442" s="211">
        <v>86.19</v>
      </c>
      <c r="N442" s="515">
        <v>0</v>
      </c>
      <c r="O442" s="211">
        <f t="shared" si="282"/>
        <v>0</v>
      </c>
      <c r="P442" s="216">
        <f t="shared" si="283"/>
        <v>86.19</v>
      </c>
      <c r="Q442" s="216">
        <f t="shared" si="284"/>
        <v>5176.9678947368429</v>
      </c>
      <c r="R442" s="216">
        <f t="shared" si="285"/>
        <v>657.89473684210532</v>
      </c>
      <c r="S442" s="216">
        <f t="shared" si="286"/>
        <v>4000</v>
      </c>
      <c r="T442" s="320"/>
      <c r="U442" s="216">
        <v>2000</v>
      </c>
      <c r="V442" s="216">
        <f t="shared" si="287"/>
        <v>0</v>
      </c>
      <c r="W442" s="227">
        <v>0</v>
      </c>
      <c r="X442" s="78">
        <v>2000</v>
      </c>
      <c r="Y442" s="474"/>
      <c r="AD442" s="6"/>
      <c r="AE442" s="6"/>
    </row>
    <row r="443" spans="1:31" s="5" customFormat="1" x14ac:dyDescent="0.25">
      <c r="A443" s="59">
        <v>237</v>
      </c>
      <c r="B443" s="176" t="s">
        <v>629</v>
      </c>
      <c r="C443" s="177" t="s">
        <v>630</v>
      </c>
      <c r="D443" s="229" t="s">
        <v>135</v>
      </c>
      <c r="E443" s="419">
        <v>45536</v>
      </c>
      <c r="F443" s="177" t="s">
        <v>631</v>
      </c>
      <c r="G443" s="177" t="s">
        <v>632</v>
      </c>
      <c r="H443" s="223">
        <f t="shared" si="278"/>
        <v>197.36842105263159</v>
      </c>
      <c r="I443" s="211">
        <f t="shared" si="279"/>
        <v>6000</v>
      </c>
      <c r="J443" s="211">
        <f t="shared" si="280"/>
        <v>7894.7368421052633</v>
      </c>
      <c r="K443" s="211">
        <f t="shared" si="281"/>
        <v>986.84210526315792</v>
      </c>
      <c r="L443" s="215">
        <v>0</v>
      </c>
      <c r="M443" s="211">
        <v>254.61</v>
      </c>
      <c r="N443" s="515">
        <v>0</v>
      </c>
      <c r="O443" s="211">
        <f t="shared" si="282"/>
        <v>0</v>
      </c>
      <c r="P443" s="216">
        <f t="shared" si="283"/>
        <v>254.61</v>
      </c>
      <c r="Q443" s="216">
        <f t="shared" si="284"/>
        <v>7640.1268421052637</v>
      </c>
      <c r="R443" s="216">
        <f t="shared" si="285"/>
        <v>986.84210526315792</v>
      </c>
      <c r="S443" s="216">
        <f t="shared" si="286"/>
        <v>6000</v>
      </c>
      <c r="T443" s="66"/>
      <c r="U443" s="216">
        <v>3000</v>
      </c>
      <c r="V443" s="216">
        <f t="shared" si="287"/>
        <v>0</v>
      </c>
      <c r="W443" s="217">
        <v>0</v>
      </c>
      <c r="X443" s="81">
        <v>3000</v>
      </c>
      <c r="Y443" s="474"/>
      <c r="AD443" s="6"/>
      <c r="AE443" s="6"/>
    </row>
    <row r="444" spans="1:31" s="5" customFormat="1" x14ac:dyDescent="0.25">
      <c r="A444" s="59">
        <v>238</v>
      </c>
      <c r="B444" s="176" t="s">
        <v>633</v>
      </c>
      <c r="C444" s="177" t="s">
        <v>634</v>
      </c>
      <c r="D444" s="229" t="s">
        <v>135</v>
      </c>
      <c r="E444" s="419">
        <v>45536</v>
      </c>
      <c r="F444" s="177" t="s">
        <v>635</v>
      </c>
      <c r="G444" s="177" t="s">
        <v>636</v>
      </c>
      <c r="H444" s="223">
        <f t="shared" si="278"/>
        <v>131.57894736842107</v>
      </c>
      <c r="I444" s="211">
        <f t="shared" si="279"/>
        <v>4000</v>
      </c>
      <c r="J444" s="211">
        <f t="shared" si="280"/>
        <v>5263.1578947368425</v>
      </c>
      <c r="K444" s="211">
        <f t="shared" si="281"/>
        <v>657.89473684210532</v>
      </c>
      <c r="L444" s="215">
        <v>0</v>
      </c>
      <c r="M444" s="211">
        <v>86.19</v>
      </c>
      <c r="N444" s="515">
        <v>0</v>
      </c>
      <c r="O444" s="211">
        <f t="shared" si="282"/>
        <v>0</v>
      </c>
      <c r="P444" s="216">
        <f t="shared" si="283"/>
        <v>86.19</v>
      </c>
      <c r="Q444" s="216">
        <f t="shared" si="284"/>
        <v>5176.9678947368429</v>
      </c>
      <c r="R444" s="216">
        <f t="shared" si="285"/>
        <v>657.89473684210532</v>
      </c>
      <c r="S444" s="216">
        <f t="shared" si="286"/>
        <v>4000</v>
      </c>
      <c r="T444" s="66"/>
      <c r="U444" s="216">
        <v>2000</v>
      </c>
      <c r="V444" s="216">
        <f t="shared" si="287"/>
        <v>0</v>
      </c>
      <c r="W444" s="217">
        <v>0</v>
      </c>
      <c r="X444" s="260">
        <v>2000</v>
      </c>
      <c r="Y444" s="474"/>
      <c r="AD444" s="6"/>
      <c r="AE444" s="6"/>
    </row>
    <row r="445" spans="1:31" s="5" customFormat="1" x14ac:dyDescent="0.25">
      <c r="A445" s="59">
        <v>239</v>
      </c>
      <c r="B445" s="182" t="s">
        <v>637</v>
      </c>
      <c r="C445" s="183" t="s">
        <v>638</v>
      </c>
      <c r="D445" s="229" t="s">
        <v>135</v>
      </c>
      <c r="E445" s="419">
        <v>45536</v>
      </c>
      <c r="F445" s="183" t="s">
        <v>639</v>
      </c>
      <c r="G445" s="183" t="s">
        <v>640</v>
      </c>
      <c r="H445" s="223">
        <f t="shared" si="278"/>
        <v>131.57894736842107</v>
      </c>
      <c r="I445" s="211">
        <f t="shared" si="279"/>
        <v>4000</v>
      </c>
      <c r="J445" s="211">
        <f t="shared" si="280"/>
        <v>5263.1578947368425</v>
      </c>
      <c r="K445" s="211">
        <f t="shared" si="281"/>
        <v>657.89473684210532</v>
      </c>
      <c r="L445" s="215">
        <v>0</v>
      </c>
      <c r="M445" s="211">
        <v>86.19</v>
      </c>
      <c r="N445" s="515">
        <v>0</v>
      </c>
      <c r="O445" s="211">
        <f t="shared" si="282"/>
        <v>0</v>
      </c>
      <c r="P445" s="216">
        <f t="shared" si="283"/>
        <v>86.19</v>
      </c>
      <c r="Q445" s="216">
        <f t="shared" si="284"/>
        <v>5176.9678947368429</v>
      </c>
      <c r="R445" s="216">
        <f t="shared" si="285"/>
        <v>657.89473684210532</v>
      </c>
      <c r="S445" s="216">
        <f t="shared" si="286"/>
        <v>4000</v>
      </c>
      <c r="T445" s="76"/>
      <c r="U445" s="216">
        <v>2000</v>
      </c>
      <c r="V445" s="216">
        <f t="shared" si="287"/>
        <v>0</v>
      </c>
      <c r="W445" s="217">
        <v>0</v>
      </c>
      <c r="X445" s="78">
        <v>2000</v>
      </c>
      <c r="Y445" s="474"/>
      <c r="AD445" s="6"/>
      <c r="AE445" s="6"/>
    </row>
    <row r="446" spans="1:31" s="5" customFormat="1" x14ac:dyDescent="0.25">
      <c r="A446" s="59">
        <v>240</v>
      </c>
      <c r="B446" s="182" t="s">
        <v>1453</v>
      </c>
      <c r="C446" s="177" t="s">
        <v>602</v>
      </c>
      <c r="D446" s="229" t="s">
        <v>135</v>
      </c>
      <c r="E446" s="419">
        <v>45536</v>
      </c>
      <c r="F446" s="183" t="s">
        <v>645</v>
      </c>
      <c r="G446" s="183" t="s">
        <v>646</v>
      </c>
      <c r="H446" s="223">
        <f t="shared" si="278"/>
        <v>131.57894736842107</v>
      </c>
      <c r="I446" s="211">
        <f t="shared" si="279"/>
        <v>4000</v>
      </c>
      <c r="J446" s="211">
        <f t="shared" si="280"/>
        <v>5263.1578947368425</v>
      </c>
      <c r="K446" s="211">
        <f t="shared" si="281"/>
        <v>657.89473684210532</v>
      </c>
      <c r="L446" s="215">
        <v>0</v>
      </c>
      <c r="M446" s="211">
        <v>86.19</v>
      </c>
      <c r="N446" s="515">
        <v>0</v>
      </c>
      <c r="O446" s="211">
        <f t="shared" si="282"/>
        <v>0</v>
      </c>
      <c r="P446" s="216">
        <f t="shared" si="283"/>
        <v>86.19</v>
      </c>
      <c r="Q446" s="216">
        <f t="shared" si="284"/>
        <v>5176.9678947368429</v>
      </c>
      <c r="R446" s="216">
        <f t="shared" si="285"/>
        <v>657.89473684210532</v>
      </c>
      <c r="S446" s="216">
        <f t="shared" si="286"/>
        <v>4000</v>
      </c>
      <c r="T446" s="76"/>
      <c r="U446" s="216">
        <v>2000</v>
      </c>
      <c r="V446" s="216">
        <f t="shared" si="287"/>
        <v>0</v>
      </c>
      <c r="W446" s="217">
        <v>0</v>
      </c>
      <c r="X446" s="78">
        <v>2000</v>
      </c>
      <c r="Y446" s="474"/>
      <c r="AD446" s="6"/>
      <c r="AE446" s="6"/>
    </row>
    <row r="447" spans="1:31" s="5" customFormat="1" x14ac:dyDescent="0.25">
      <c r="A447" s="59">
        <v>241</v>
      </c>
      <c r="B447" s="182" t="s">
        <v>647</v>
      </c>
      <c r="C447" s="177" t="s">
        <v>602</v>
      </c>
      <c r="D447" s="229" t="s">
        <v>135</v>
      </c>
      <c r="E447" s="419">
        <v>45536</v>
      </c>
      <c r="F447" s="183" t="s">
        <v>648</v>
      </c>
      <c r="G447" s="183" t="s">
        <v>649</v>
      </c>
      <c r="H447" s="223">
        <f t="shared" si="278"/>
        <v>131.57894736842107</v>
      </c>
      <c r="I447" s="211">
        <f t="shared" si="279"/>
        <v>4000</v>
      </c>
      <c r="J447" s="211">
        <f t="shared" si="280"/>
        <v>5263.1578947368425</v>
      </c>
      <c r="K447" s="211">
        <f t="shared" si="281"/>
        <v>657.89473684210532</v>
      </c>
      <c r="L447" s="215">
        <v>0</v>
      </c>
      <c r="M447" s="211">
        <v>86.19</v>
      </c>
      <c r="N447" s="515">
        <v>0</v>
      </c>
      <c r="O447" s="211">
        <f t="shared" si="282"/>
        <v>0</v>
      </c>
      <c r="P447" s="216">
        <f t="shared" si="283"/>
        <v>86.19</v>
      </c>
      <c r="Q447" s="216">
        <f t="shared" si="284"/>
        <v>5176.9678947368429</v>
      </c>
      <c r="R447" s="216">
        <f t="shared" si="285"/>
        <v>657.89473684210532</v>
      </c>
      <c r="S447" s="216">
        <f t="shared" si="286"/>
        <v>4000</v>
      </c>
      <c r="T447" s="76"/>
      <c r="U447" s="216">
        <v>2000</v>
      </c>
      <c r="V447" s="216">
        <f t="shared" si="287"/>
        <v>0</v>
      </c>
      <c r="W447" s="217">
        <v>0</v>
      </c>
      <c r="X447" s="78">
        <v>2000</v>
      </c>
      <c r="Y447" s="474"/>
      <c r="AD447" s="6"/>
      <c r="AE447" s="6"/>
    </row>
    <row r="448" spans="1:31" s="5" customFormat="1" x14ac:dyDescent="0.25">
      <c r="A448" s="59">
        <v>242</v>
      </c>
      <c r="B448" s="176" t="s">
        <v>650</v>
      </c>
      <c r="C448" s="177" t="s">
        <v>651</v>
      </c>
      <c r="D448" s="229" t="s">
        <v>135</v>
      </c>
      <c r="E448" s="419">
        <v>45536</v>
      </c>
      <c r="F448" s="177" t="s">
        <v>652</v>
      </c>
      <c r="G448" s="177" t="s">
        <v>653</v>
      </c>
      <c r="H448" s="223">
        <f t="shared" si="278"/>
        <v>197.36842105263159</v>
      </c>
      <c r="I448" s="211">
        <f t="shared" si="279"/>
        <v>6000</v>
      </c>
      <c r="J448" s="211">
        <f t="shared" si="280"/>
        <v>7894.7368421052633</v>
      </c>
      <c r="K448" s="211">
        <f t="shared" si="281"/>
        <v>986.84210526315792</v>
      </c>
      <c r="L448" s="215">
        <v>0</v>
      </c>
      <c r="M448" s="211">
        <v>254.61</v>
      </c>
      <c r="N448" s="515">
        <v>0</v>
      </c>
      <c r="O448" s="211">
        <f t="shared" si="282"/>
        <v>0</v>
      </c>
      <c r="P448" s="216">
        <f t="shared" si="283"/>
        <v>254.61</v>
      </c>
      <c r="Q448" s="216">
        <f t="shared" si="284"/>
        <v>7640.1268421052637</v>
      </c>
      <c r="R448" s="216">
        <f t="shared" si="285"/>
        <v>986.84210526315792</v>
      </c>
      <c r="S448" s="216">
        <f t="shared" si="286"/>
        <v>6000</v>
      </c>
      <c r="T448" s="66"/>
      <c r="U448" s="216">
        <v>3000</v>
      </c>
      <c r="V448" s="216">
        <f t="shared" si="287"/>
        <v>0</v>
      </c>
      <c r="W448" s="217">
        <v>0</v>
      </c>
      <c r="X448" s="81">
        <v>3000</v>
      </c>
      <c r="Y448" s="474"/>
      <c r="AD448" s="6"/>
      <c r="AE448" s="6"/>
    </row>
    <row r="449" spans="1:31" s="5" customFormat="1" x14ac:dyDescent="0.25">
      <c r="A449" s="59">
        <v>243</v>
      </c>
      <c r="B449" s="176" t="s">
        <v>654</v>
      </c>
      <c r="C449" s="177" t="s">
        <v>655</v>
      </c>
      <c r="D449" s="229" t="s">
        <v>135</v>
      </c>
      <c r="E449" s="419">
        <v>45536</v>
      </c>
      <c r="F449" s="177" t="s">
        <v>656</v>
      </c>
      <c r="G449" s="177" t="s">
        <v>657</v>
      </c>
      <c r="H449" s="223">
        <f t="shared" si="278"/>
        <v>131.57894736842107</v>
      </c>
      <c r="I449" s="211">
        <f t="shared" si="279"/>
        <v>4000</v>
      </c>
      <c r="J449" s="211">
        <f t="shared" si="280"/>
        <v>5263.1578947368425</v>
      </c>
      <c r="K449" s="211">
        <f t="shared" si="281"/>
        <v>657.89473684210532</v>
      </c>
      <c r="L449" s="215">
        <v>0</v>
      </c>
      <c r="M449" s="211">
        <v>86.19</v>
      </c>
      <c r="N449" s="515">
        <v>0</v>
      </c>
      <c r="O449" s="211">
        <f t="shared" si="282"/>
        <v>0</v>
      </c>
      <c r="P449" s="216">
        <f t="shared" si="283"/>
        <v>86.19</v>
      </c>
      <c r="Q449" s="216">
        <f t="shared" si="284"/>
        <v>5176.9678947368429</v>
      </c>
      <c r="R449" s="216">
        <f t="shared" si="285"/>
        <v>657.89473684210532</v>
      </c>
      <c r="S449" s="216">
        <f t="shared" si="286"/>
        <v>4000</v>
      </c>
      <c r="T449" s="66"/>
      <c r="U449" s="216">
        <v>2000</v>
      </c>
      <c r="V449" s="216">
        <f t="shared" si="287"/>
        <v>0</v>
      </c>
      <c r="W449" s="227">
        <v>0</v>
      </c>
      <c r="X449" s="81">
        <v>2000</v>
      </c>
      <c r="Y449" s="474"/>
      <c r="AD449" s="6"/>
      <c r="AE449" s="6"/>
    </row>
    <row r="450" spans="1:31" s="5" customFormat="1" x14ac:dyDescent="0.25">
      <c r="A450" s="59">
        <v>244</v>
      </c>
      <c r="B450" s="176" t="s">
        <v>658</v>
      </c>
      <c r="C450" s="177" t="s">
        <v>602</v>
      </c>
      <c r="D450" s="229" t="s">
        <v>135</v>
      </c>
      <c r="E450" s="419">
        <v>45536</v>
      </c>
      <c r="F450" s="177" t="s">
        <v>659</v>
      </c>
      <c r="G450" s="177" t="s">
        <v>660</v>
      </c>
      <c r="H450" s="223">
        <f t="shared" si="278"/>
        <v>131.57894736842107</v>
      </c>
      <c r="I450" s="211">
        <f t="shared" si="279"/>
        <v>4000</v>
      </c>
      <c r="J450" s="211">
        <f t="shared" si="280"/>
        <v>5263.1578947368425</v>
      </c>
      <c r="K450" s="211">
        <f t="shared" si="281"/>
        <v>657.89473684210532</v>
      </c>
      <c r="L450" s="215">
        <v>0</v>
      </c>
      <c r="M450" s="211">
        <v>86.19</v>
      </c>
      <c r="N450" s="515">
        <v>0</v>
      </c>
      <c r="O450" s="211">
        <f t="shared" si="282"/>
        <v>0</v>
      </c>
      <c r="P450" s="216">
        <f t="shared" si="283"/>
        <v>86.19</v>
      </c>
      <c r="Q450" s="216">
        <f t="shared" si="284"/>
        <v>5176.9678947368429</v>
      </c>
      <c r="R450" s="216">
        <f t="shared" si="285"/>
        <v>657.89473684210532</v>
      </c>
      <c r="S450" s="216">
        <f t="shared" si="286"/>
        <v>4000</v>
      </c>
      <c r="T450" s="66"/>
      <c r="U450" s="216">
        <v>2000</v>
      </c>
      <c r="V450" s="216">
        <f t="shared" si="287"/>
        <v>0</v>
      </c>
      <c r="W450" s="217">
        <v>0</v>
      </c>
      <c r="X450" s="81">
        <v>2000</v>
      </c>
      <c r="Y450" s="474"/>
      <c r="AD450" s="6"/>
      <c r="AE450" s="6"/>
    </row>
    <row r="451" spans="1:31" s="5" customFormat="1" x14ac:dyDescent="0.25">
      <c r="A451" s="59">
        <v>245</v>
      </c>
      <c r="B451" s="182" t="s">
        <v>661</v>
      </c>
      <c r="C451" s="177" t="s">
        <v>602</v>
      </c>
      <c r="D451" s="229" t="s">
        <v>135</v>
      </c>
      <c r="E451" s="419">
        <v>45536</v>
      </c>
      <c r="F451" s="183" t="s">
        <v>662</v>
      </c>
      <c r="G451" s="183" t="s">
        <v>663</v>
      </c>
      <c r="H451" s="223">
        <f t="shared" si="278"/>
        <v>131.57894736842107</v>
      </c>
      <c r="I451" s="211">
        <f t="shared" si="279"/>
        <v>4000</v>
      </c>
      <c r="J451" s="211">
        <f t="shared" si="280"/>
        <v>5263.1578947368425</v>
      </c>
      <c r="K451" s="211">
        <f t="shared" si="281"/>
        <v>657.89473684210532</v>
      </c>
      <c r="L451" s="215">
        <v>0</v>
      </c>
      <c r="M451" s="211">
        <v>86.19</v>
      </c>
      <c r="N451" s="515">
        <v>0</v>
      </c>
      <c r="O451" s="211">
        <f t="shared" si="282"/>
        <v>0</v>
      </c>
      <c r="P451" s="216">
        <f t="shared" si="283"/>
        <v>86.19</v>
      </c>
      <c r="Q451" s="216">
        <f t="shared" si="284"/>
        <v>5176.9678947368429</v>
      </c>
      <c r="R451" s="216">
        <f t="shared" si="285"/>
        <v>657.89473684210532</v>
      </c>
      <c r="S451" s="216">
        <f t="shared" si="286"/>
        <v>4000</v>
      </c>
      <c r="T451" s="76"/>
      <c r="U451" s="216">
        <v>2000</v>
      </c>
      <c r="V451" s="216">
        <f t="shared" si="287"/>
        <v>0</v>
      </c>
      <c r="W451" s="217">
        <v>0</v>
      </c>
      <c r="X451" s="81">
        <v>2000</v>
      </c>
      <c r="Y451" s="474"/>
      <c r="AD451" s="6"/>
      <c r="AE451" s="6"/>
    </row>
    <row r="452" spans="1:31" s="5" customFormat="1" x14ac:dyDescent="0.25">
      <c r="A452" s="59">
        <v>246</v>
      </c>
      <c r="B452" s="176" t="s">
        <v>667</v>
      </c>
      <c r="C452" s="177" t="s">
        <v>602</v>
      </c>
      <c r="D452" s="229" t="s">
        <v>135</v>
      </c>
      <c r="E452" s="419">
        <v>45536</v>
      </c>
      <c r="F452" s="177" t="s">
        <v>668</v>
      </c>
      <c r="G452" s="177" t="s">
        <v>669</v>
      </c>
      <c r="H452" s="223">
        <f t="shared" si="278"/>
        <v>131.57894736842107</v>
      </c>
      <c r="I452" s="211">
        <f t="shared" si="279"/>
        <v>4000</v>
      </c>
      <c r="J452" s="211">
        <f t="shared" si="280"/>
        <v>5263.1578947368425</v>
      </c>
      <c r="K452" s="211">
        <f t="shared" si="281"/>
        <v>657.89473684210532</v>
      </c>
      <c r="L452" s="215">
        <v>0</v>
      </c>
      <c r="M452" s="211">
        <v>86.19</v>
      </c>
      <c r="N452" s="515">
        <v>0</v>
      </c>
      <c r="O452" s="211">
        <f t="shared" si="282"/>
        <v>0</v>
      </c>
      <c r="P452" s="216">
        <f t="shared" si="283"/>
        <v>86.19</v>
      </c>
      <c r="Q452" s="216">
        <f t="shared" si="284"/>
        <v>5176.9678947368429</v>
      </c>
      <c r="R452" s="216">
        <f t="shared" si="285"/>
        <v>657.89473684210532</v>
      </c>
      <c r="S452" s="216">
        <f t="shared" si="286"/>
        <v>4000</v>
      </c>
      <c r="T452" s="66"/>
      <c r="U452" s="216">
        <v>2000</v>
      </c>
      <c r="V452" s="216">
        <f t="shared" si="287"/>
        <v>0</v>
      </c>
      <c r="W452" s="217">
        <v>0</v>
      </c>
      <c r="X452" s="81">
        <v>2000</v>
      </c>
      <c r="Y452" s="474"/>
      <c r="AD452" s="6"/>
      <c r="AE452" s="6"/>
    </row>
    <row r="453" spans="1:31" s="5" customFormat="1" x14ac:dyDescent="0.25">
      <c r="A453" s="59">
        <v>247</v>
      </c>
      <c r="B453" s="182" t="s">
        <v>670</v>
      </c>
      <c r="C453" s="183" t="s">
        <v>671</v>
      </c>
      <c r="D453" s="229" t="s">
        <v>135</v>
      </c>
      <c r="E453" s="419">
        <v>45536</v>
      </c>
      <c r="F453" s="183" t="s">
        <v>672</v>
      </c>
      <c r="G453" s="183" t="s">
        <v>673</v>
      </c>
      <c r="H453" s="223">
        <f t="shared" si="278"/>
        <v>164.47368421052633</v>
      </c>
      <c r="I453" s="211">
        <f t="shared" si="279"/>
        <v>5000</v>
      </c>
      <c r="J453" s="211">
        <f t="shared" si="280"/>
        <v>6578.9473684210534</v>
      </c>
      <c r="K453" s="211">
        <f t="shared" si="281"/>
        <v>822.36842105263167</v>
      </c>
      <c r="L453" s="215">
        <v>0</v>
      </c>
      <c r="M453" s="211">
        <v>170.4</v>
      </c>
      <c r="N453" s="515">
        <v>0</v>
      </c>
      <c r="O453" s="211">
        <f t="shared" si="282"/>
        <v>0</v>
      </c>
      <c r="P453" s="216">
        <f t="shared" si="283"/>
        <v>170.4</v>
      </c>
      <c r="Q453" s="216">
        <f t="shared" si="284"/>
        <v>6408.5473684210538</v>
      </c>
      <c r="R453" s="216">
        <f t="shared" si="285"/>
        <v>822.36842105263167</v>
      </c>
      <c r="S453" s="216">
        <f t="shared" si="286"/>
        <v>5000</v>
      </c>
      <c r="T453" s="76"/>
      <c r="U453" s="216">
        <v>2500</v>
      </c>
      <c r="V453" s="216">
        <f t="shared" si="287"/>
        <v>0</v>
      </c>
      <c r="W453" s="217">
        <v>0</v>
      </c>
      <c r="X453" s="78">
        <v>2500</v>
      </c>
      <c r="Y453" s="474"/>
      <c r="AD453" s="6"/>
      <c r="AE453" s="6"/>
    </row>
    <row r="454" spans="1:31" s="5" customFormat="1" x14ac:dyDescent="0.25">
      <c r="A454" s="59">
        <v>248</v>
      </c>
      <c r="B454" s="182" t="s">
        <v>674</v>
      </c>
      <c r="C454" s="177" t="s">
        <v>602</v>
      </c>
      <c r="D454" s="229" t="s">
        <v>135</v>
      </c>
      <c r="E454" s="419">
        <v>45536</v>
      </c>
      <c r="F454" s="183" t="s">
        <v>675</v>
      </c>
      <c r="G454" s="183" t="s">
        <v>676</v>
      </c>
      <c r="H454" s="223">
        <f t="shared" si="278"/>
        <v>131.57894736842107</v>
      </c>
      <c r="I454" s="211">
        <f t="shared" si="279"/>
        <v>4000</v>
      </c>
      <c r="J454" s="211">
        <f t="shared" si="280"/>
        <v>5263.1578947368425</v>
      </c>
      <c r="K454" s="211">
        <f t="shared" si="281"/>
        <v>657.89473684210532</v>
      </c>
      <c r="L454" s="215">
        <v>0</v>
      </c>
      <c r="M454" s="211">
        <v>86.19</v>
      </c>
      <c r="N454" s="515">
        <v>0</v>
      </c>
      <c r="O454" s="211">
        <f t="shared" si="282"/>
        <v>0</v>
      </c>
      <c r="P454" s="216">
        <f t="shared" si="283"/>
        <v>86.19</v>
      </c>
      <c r="Q454" s="216">
        <f t="shared" si="284"/>
        <v>5176.9678947368429</v>
      </c>
      <c r="R454" s="216">
        <f t="shared" si="285"/>
        <v>657.89473684210532</v>
      </c>
      <c r="S454" s="216">
        <f t="shared" si="286"/>
        <v>4000</v>
      </c>
      <c r="T454" s="76"/>
      <c r="U454" s="216">
        <v>2000</v>
      </c>
      <c r="V454" s="216">
        <f t="shared" si="287"/>
        <v>0</v>
      </c>
      <c r="W454" s="217">
        <v>0</v>
      </c>
      <c r="X454" s="78">
        <v>2000</v>
      </c>
      <c r="Y454" s="474"/>
      <c r="AD454" s="6"/>
      <c r="AE454" s="6"/>
    </row>
    <row r="455" spans="1:31" s="5" customFormat="1" ht="93" x14ac:dyDescent="0.25">
      <c r="A455" s="59">
        <v>249</v>
      </c>
      <c r="B455" s="176" t="s">
        <v>1350</v>
      </c>
      <c r="C455" s="177" t="s">
        <v>681</v>
      </c>
      <c r="D455" s="229" t="s">
        <v>135</v>
      </c>
      <c r="E455" s="419">
        <v>45536</v>
      </c>
      <c r="F455" s="183" t="s">
        <v>682</v>
      </c>
      <c r="G455" s="183" t="s">
        <v>683</v>
      </c>
      <c r="H455" s="223">
        <f t="shared" si="278"/>
        <v>131.57894736842107</v>
      </c>
      <c r="I455" s="211">
        <f t="shared" si="279"/>
        <v>4000</v>
      </c>
      <c r="J455" s="211">
        <f t="shared" si="280"/>
        <v>5263.1578947368425</v>
      </c>
      <c r="K455" s="211">
        <f t="shared" si="281"/>
        <v>657.89473684210532</v>
      </c>
      <c r="L455" s="215">
        <v>0</v>
      </c>
      <c r="M455" s="211">
        <v>86.19</v>
      </c>
      <c r="N455" s="515">
        <v>0</v>
      </c>
      <c r="O455" s="211">
        <f t="shared" si="282"/>
        <v>0</v>
      </c>
      <c r="P455" s="216">
        <f t="shared" si="283"/>
        <v>86.19</v>
      </c>
      <c r="Q455" s="216">
        <f t="shared" si="284"/>
        <v>5176.9678947368429</v>
      </c>
      <c r="R455" s="216">
        <f t="shared" si="285"/>
        <v>657.89473684210532</v>
      </c>
      <c r="S455" s="216">
        <f t="shared" si="286"/>
        <v>4000</v>
      </c>
      <c r="T455" s="320"/>
      <c r="U455" s="216">
        <v>2000</v>
      </c>
      <c r="V455" s="216">
        <f t="shared" si="287"/>
        <v>0</v>
      </c>
      <c r="W455" s="217">
        <v>0</v>
      </c>
      <c r="X455" s="78">
        <v>2000</v>
      </c>
      <c r="Y455" s="474"/>
      <c r="AD455" s="6"/>
      <c r="AE455" s="6"/>
    </row>
    <row r="456" spans="1:31" s="5" customFormat="1" x14ac:dyDescent="0.25">
      <c r="A456" s="59">
        <v>250</v>
      </c>
      <c r="B456" s="182" t="s">
        <v>684</v>
      </c>
      <c r="C456" s="177" t="s">
        <v>2097</v>
      </c>
      <c r="D456" s="229" t="s">
        <v>135</v>
      </c>
      <c r="E456" s="419">
        <v>45536</v>
      </c>
      <c r="F456" s="183" t="s">
        <v>685</v>
      </c>
      <c r="G456" s="183" t="s">
        <v>686</v>
      </c>
      <c r="H456" s="223">
        <f t="shared" si="278"/>
        <v>131.57894736842107</v>
      </c>
      <c r="I456" s="211">
        <f t="shared" si="279"/>
        <v>4000</v>
      </c>
      <c r="J456" s="211">
        <f t="shared" si="280"/>
        <v>5263.1578947368425</v>
      </c>
      <c r="K456" s="211">
        <f t="shared" si="281"/>
        <v>657.89473684210532</v>
      </c>
      <c r="L456" s="215">
        <v>0</v>
      </c>
      <c r="M456" s="211">
        <v>86.19</v>
      </c>
      <c r="N456" s="515">
        <v>0</v>
      </c>
      <c r="O456" s="211">
        <f t="shared" si="282"/>
        <v>0</v>
      </c>
      <c r="P456" s="216">
        <f t="shared" si="283"/>
        <v>86.19</v>
      </c>
      <c r="Q456" s="216">
        <f t="shared" si="284"/>
        <v>5176.9678947368429</v>
      </c>
      <c r="R456" s="216">
        <f t="shared" si="285"/>
        <v>657.89473684210532</v>
      </c>
      <c r="S456" s="216">
        <f t="shared" si="286"/>
        <v>4000</v>
      </c>
      <c r="T456" s="320"/>
      <c r="U456" s="216">
        <v>2000</v>
      </c>
      <c r="V456" s="216">
        <f t="shared" si="287"/>
        <v>0</v>
      </c>
      <c r="W456" s="217">
        <v>0</v>
      </c>
      <c r="X456" s="78">
        <v>2000</v>
      </c>
      <c r="Y456" s="474"/>
      <c r="AD456" s="6"/>
      <c r="AE456" s="6"/>
    </row>
    <row r="457" spans="1:31" s="5" customFormat="1" x14ac:dyDescent="0.25">
      <c r="A457" s="59">
        <v>251</v>
      </c>
      <c r="B457" s="182" t="s">
        <v>687</v>
      </c>
      <c r="C457" s="183" t="s">
        <v>688</v>
      </c>
      <c r="D457" s="229" t="s">
        <v>135</v>
      </c>
      <c r="E457" s="419">
        <v>45536</v>
      </c>
      <c r="F457" s="183" t="s">
        <v>689</v>
      </c>
      <c r="G457" s="183" t="s">
        <v>690</v>
      </c>
      <c r="H457" s="223">
        <f t="shared" si="278"/>
        <v>131.57894736842107</v>
      </c>
      <c r="I457" s="211">
        <f t="shared" si="279"/>
        <v>4000</v>
      </c>
      <c r="J457" s="211">
        <f t="shared" si="280"/>
        <v>5263.1578947368425</v>
      </c>
      <c r="K457" s="211">
        <f t="shared" si="281"/>
        <v>657.89473684210532</v>
      </c>
      <c r="L457" s="215">
        <v>0</v>
      </c>
      <c r="M457" s="211">
        <v>86.19</v>
      </c>
      <c r="N457" s="515">
        <v>0</v>
      </c>
      <c r="O457" s="211">
        <f t="shared" si="282"/>
        <v>0</v>
      </c>
      <c r="P457" s="216">
        <f t="shared" si="283"/>
        <v>86.19</v>
      </c>
      <c r="Q457" s="216">
        <f t="shared" si="284"/>
        <v>5176.9678947368429</v>
      </c>
      <c r="R457" s="216">
        <f t="shared" si="285"/>
        <v>657.89473684210532</v>
      </c>
      <c r="S457" s="216">
        <f t="shared" si="286"/>
        <v>4000</v>
      </c>
      <c r="T457" s="76"/>
      <c r="U457" s="216">
        <v>2000</v>
      </c>
      <c r="V457" s="216">
        <f t="shared" si="287"/>
        <v>0</v>
      </c>
      <c r="W457" s="227">
        <v>0</v>
      </c>
      <c r="X457" s="78">
        <v>2000</v>
      </c>
      <c r="Y457" s="474"/>
      <c r="AD457" s="6"/>
      <c r="AE457" s="6"/>
    </row>
    <row r="458" spans="1:31" s="5" customFormat="1" x14ac:dyDescent="0.25">
      <c r="A458" s="59">
        <v>252</v>
      </c>
      <c r="B458" s="186" t="s">
        <v>691</v>
      </c>
      <c r="C458" s="300" t="s">
        <v>692</v>
      </c>
      <c r="D458" s="229" t="s">
        <v>135</v>
      </c>
      <c r="E458" s="419">
        <v>45536</v>
      </c>
      <c r="F458" s="187" t="s">
        <v>693</v>
      </c>
      <c r="G458" s="187" t="s">
        <v>694</v>
      </c>
      <c r="H458" s="223">
        <f t="shared" si="278"/>
        <v>131.57894736842107</v>
      </c>
      <c r="I458" s="211">
        <f t="shared" si="279"/>
        <v>4000</v>
      </c>
      <c r="J458" s="211">
        <f t="shared" si="280"/>
        <v>5263.1578947368425</v>
      </c>
      <c r="K458" s="211">
        <f t="shared" si="281"/>
        <v>657.89473684210532</v>
      </c>
      <c r="L458" s="215">
        <v>0</v>
      </c>
      <c r="M458" s="211">
        <v>86.19</v>
      </c>
      <c r="N458" s="515">
        <v>0</v>
      </c>
      <c r="O458" s="211">
        <f t="shared" si="282"/>
        <v>0</v>
      </c>
      <c r="P458" s="216">
        <f t="shared" si="283"/>
        <v>86.19</v>
      </c>
      <c r="Q458" s="216">
        <f t="shared" si="284"/>
        <v>5176.9678947368429</v>
      </c>
      <c r="R458" s="216">
        <f t="shared" si="285"/>
        <v>657.89473684210532</v>
      </c>
      <c r="S458" s="216">
        <f t="shared" si="286"/>
        <v>4000</v>
      </c>
      <c r="T458" s="1"/>
      <c r="U458" s="216">
        <v>2000</v>
      </c>
      <c r="V458" s="216">
        <f t="shared" si="287"/>
        <v>0</v>
      </c>
      <c r="W458" s="217">
        <v>0</v>
      </c>
      <c r="X458" s="78">
        <v>2000</v>
      </c>
      <c r="Y458" s="474"/>
      <c r="AD458" s="6"/>
      <c r="AE458" s="6"/>
    </row>
    <row r="459" spans="1:31" s="5" customFormat="1" x14ac:dyDescent="0.25">
      <c r="A459" s="59">
        <v>253</v>
      </c>
      <c r="B459" s="182" t="s">
        <v>695</v>
      </c>
      <c r="C459" s="177" t="s">
        <v>696</v>
      </c>
      <c r="D459" s="229" t="s">
        <v>135</v>
      </c>
      <c r="E459" s="419">
        <v>45536</v>
      </c>
      <c r="F459" s="183" t="s">
        <v>697</v>
      </c>
      <c r="G459" s="183" t="s">
        <v>1455</v>
      </c>
      <c r="H459" s="223">
        <f t="shared" si="278"/>
        <v>131.57894736842107</v>
      </c>
      <c r="I459" s="211">
        <f t="shared" si="279"/>
        <v>4000</v>
      </c>
      <c r="J459" s="211">
        <f t="shared" si="280"/>
        <v>5263.1578947368425</v>
      </c>
      <c r="K459" s="211">
        <f t="shared" si="281"/>
        <v>657.89473684210532</v>
      </c>
      <c r="L459" s="215">
        <v>0</v>
      </c>
      <c r="M459" s="211">
        <v>86.19</v>
      </c>
      <c r="N459" s="515">
        <v>0</v>
      </c>
      <c r="O459" s="211">
        <f t="shared" si="282"/>
        <v>0</v>
      </c>
      <c r="P459" s="216">
        <f t="shared" si="283"/>
        <v>86.19</v>
      </c>
      <c r="Q459" s="216">
        <f t="shared" si="284"/>
        <v>5176.9678947368429</v>
      </c>
      <c r="R459" s="216">
        <f t="shared" si="285"/>
        <v>657.89473684210532</v>
      </c>
      <c r="S459" s="216">
        <f t="shared" si="286"/>
        <v>4000</v>
      </c>
      <c r="T459" s="76"/>
      <c r="U459" s="216">
        <v>2000</v>
      </c>
      <c r="V459" s="216">
        <f t="shared" si="287"/>
        <v>0</v>
      </c>
      <c r="W459" s="217">
        <v>0</v>
      </c>
      <c r="X459" s="78">
        <v>2000</v>
      </c>
      <c r="Y459" s="474"/>
      <c r="AD459" s="6"/>
      <c r="AE459" s="6"/>
    </row>
    <row r="460" spans="1:31" s="5" customFormat="1" x14ac:dyDescent="0.25">
      <c r="A460" s="59">
        <v>254</v>
      </c>
      <c r="B460" s="182" t="s">
        <v>698</v>
      </c>
      <c r="C460" s="177" t="s">
        <v>696</v>
      </c>
      <c r="D460" s="229" t="s">
        <v>135</v>
      </c>
      <c r="E460" s="419">
        <v>45536</v>
      </c>
      <c r="F460" s="183" t="s">
        <v>699</v>
      </c>
      <c r="G460" s="183" t="s">
        <v>700</v>
      </c>
      <c r="H460" s="223">
        <f t="shared" si="278"/>
        <v>131.57894736842107</v>
      </c>
      <c r="I460" s="211">
        <f t="shared" si="279"/>
        <v>4000</v>
      </c>
      <c r="J460" s="211">
        <f t="shared" si="280"/>
        <v>5263.1578947368425</v>
      </c>
      <c r="K460" s="211">
        <f t="shared" si="281"/>
        <v>657.89473684210532</v>
      </c>
      <c r="L460" s="215">
        <v>0</v>
      </c>
      <c r="M460" s="211">
        <v>86.19</v>
      </c>
      <c r="N460" s="515">
        <v>0</v>
      </c>
      <c r="O460" s="211">
        <f t="shared" si="282"/>
        <v>0</v>
      </c>
      <c r="P460" s="216">
        <f t="shared" si="283"/>
        <v>86.19</v>
      </c>
      <c r="Q460" s="216">
        <f t="shared" si="284"/>
        <v>5176.9678947368429</v>
      </c>
      <c r="R460" s="216">
        <f t="shared" si="285"/>
        <v>657.89473684210532</v>
      </c>
      <c r="S460" s="216">
        <f t="shared" si="286"/>
        <v>4000</v>
      </c>
      <c r="T460" s="76"/>
      <c r="U460" s="216">
        <v>2000</v>
      </c>
      <c r="V460" s="216">
        <f t="shared" si="287"/>
        <v>0</v>
      </c>
      <c r="W460" s="217">
        <v>0</v>
      </c>
      <c r="X460" s="78">
        <v>2000</v>
      </c>
      <c r="Y460" s="474"/>
      <c r="AD460" s="6"/>
      <c r="AE460" s="6"/>
    </row>
    <row r="461" spans="1:31" s="5" customFormat="1" x14ac:dyDescent="0.25">
      <c r="A461" s="59">
        <v>255</v>
      </c>
      <c r="B461" s="182" t="s">
        <v>701</v>
      </c>
      <c r="C461" s="177" t="s">
        <v>702</v>
      </c>
      <c r="D461" s="229" t="s">
        <v>135</v>
      </c>
      <c r="E461" s="419">
        <v>45536</v>
      </c>
      <c r="F461" s="183" t="s">
        <v>1456</v>
      </c>
      <c r="G461" s="183" t="s">
        <v>703</v>
      </c>
      <c r="H461" s="223">
        <f t="shared" si="278"/>
        <v>131.57894736842107</v>
      </c>
      <c r="I461" s="211">
        <f t="shared" si="279"/>
        <v>4000</v>
      </c>
      <c r="J461" s="211">
        <f t="shared" si="280"/>
        <v>5263.1578947368425</v>
      </c>
      <c r="K461" s="211">
        <f t="shared" si="281"/>
        <v>657.89473684210532</v>
      </c>
      <c r="L461" s="215">
        <v>0</v>
      </c>
      <c r="M461" s="211">
        <v>86.19</v>
      </c>
      <c r="N461" s="515">
        <v>0</v>
      </c>
      <c r="O461" s="211">
        <f t="shared" si="282"/>
        <v>0</v>
      </c>
      <c r="P461" s="216">
        <f t="shared" si="283"/>
        <v>86.19</v>
      </c>
      <c r="Q461" s="216">
        <f t="shared" si="284"/>
        <v>5176.9678947368429</v>
      </c>
      <c r="R461" s="216">
        <f t="shared" si="285"/>
        <v>657.89473684210532</v>
      </c>
      <c r="S461" s="216">
        <f t="shared" si="286"/>
        <v>4000</v>
      </c>
      <c r="T461" s="76"/>
      <c r="U461" s="216">
        <v>2000</v>
      </c>
      <c r="V461" s="216">
        <f t="shared" si="287"/>
        <v>0</v>
      </c>
      <c r="W461" s="217">
        <v>0</v>
      </c>
      <c r="X461" s="78">
        <v>2000</v>
      </c>
      <c r="Y461" s="474"/>
      <c r="AD461" s="6"/>
      <c r="AE461" s="6"/>
    </row>
    <row r="462" spans="1:31" s="5" customFormat="1" x14ac:dyDescent="0.25">
      <c r="A462" s="59">
        <v>256</v>
      </c>
      <c r="B462" s="182" t="s">
        <v>704</v>
      </c>
      <c r="C462" s="177" t="s">
        <v>705</v>
      </c>
      <c r="D462" s="229" t="s">
        <v>135</v>
      </c>
      <c r="E462" s="419">
        <v>45536</v>
      </c>
      <c r="F462" s="183" t="s">
        <v>1457</v>
      </c>
      <c r="G462" s="183" t="s">
        <v>706</v>
      </c>
      <c r="H462" s="223">
        <f t="shared" si="278"/>
        <v>131.57894736842107</v>
      </c>
      <c r="I462" s="211">
        <f t="shared" si="279"/>
        <v>4000</v>
      </c>
      <c r="J462" s="211">
        <f t="shared" si="280"/>
        <v>5263.1578947368425</v>
      </c>
      <c r="K462" s="211">
        <f t="shared" si="281"/>
        <v>657.89473684210532</v>
      </c>
      <c r="L462" s="215">
        <v>0</v>
      </c>
      <c r="M462" s="211">
        <v>86.19</v>
      </c>
      <c r="N462" s="515">
        <v>0</v>
      </c>
      <c r="O462" s="211">
        <f t="shared" si="282"/>
        <v>0</v>
      </c>
      <c r="P462" s="216">
        <f t="shared" si="283"/>
        <v>86.19</v>
      </c>
      <c r="Q462" s="216">
        <f t="shared" si="284"/>
        <v>5176.9678947368429</v>
      </c>
      <c r="R462" s="216">
        <f t="shared" si="285"/>
        <v>657.89473684210532</v>
      </c>
      <c r="S462" s="216">
        <f t="shared" si="286"/>
        <v>4000</v>
      </c>
      <c r="T462" s="76"/>
      <c r="U462" s="216">
        <v>2000</v>
      </c>
      <c r="V462" s="216">
        <f t="shared" si="287"/>
        <v>0</v>
      </c>
      <c r="W462" s="217">
        <v>0</v>
      </c>
      <c r="X462" s="78">
        <v>2000</v>
      </c>
      <c r="Y462" s="474"/>
      <c r="AD462" s="6"/>
      <c r="AE462" s="6"/>
    </row>
    <row r="463" spans="1:31" s="5" customFormat="1" x14ac:dyDescent="0.25">
      <c r="A463" s="59">
        <v>257</v>
      </c>
      <c r="B463" s="182" t="s">
        <v>707</v>
      </c>
      <c r="C463" s="177" t="s">
        <v>708</v>
      </c>
      <c r="D463" s="229" t="s">
        <v>135</v>
      </c>
      <c r="E463" s="419">
        <v>45536</v>
      </c>
      <c r="F463" s="183" t="s">
        <v>709</v>
      </c>
      <c r="G463" s="183" t="s">
        <v>1458</v>
      </c>
      <c r="H463" s="223">
        <f t="shared" si="278"/>
        <v>131.57894736842107</v>
      </c>
      <c r="I463" s="211">
        <f t="shared" si="279"/>
        <v>4000</v>
      </c>
      <c r="J463" s="211">
        <f t="shared" si="280"/>
        <v>5263.1578947368425</v>
      </c>
      <c r="K463" s="211">
        <f t="shared" si="281"/>
        <v>657.89473684210532</v>
      </c>
      <c r="L463" s="215">
        <v>0</v>
      </c>
      <c r="M463" s="211">
        <v>86.19</v>
      </c>
      <c r="N463" s="515">
        <v>0</v>
      </c>
      <c r="O463" s="211">
        <f t="shared" si="282"/>
        <v>0</v>
      </c>
      <c r="P463" s="216">
        <f t="shared" si="283"/>
        <v>86.19</v>
      </c>
      <c r="Q463" s="216">
        <f t="shared" si="284"/>
        <v>5176.9678947368429</v>
      </c>
      <c r="R463" s="216">
        <f t="shared" si="285"/>
        <v>657.89473684210532</v>
      </c>
      <c r="S463" s="216">
        <f t="shared" si="286"/>
        <v>4000</v>
      </c>
      <c r="T463" s="76"/>
      <c r="U463" s="216">
        <v>2000</v>
      </c>
      <c r="V463" s="216">
        <f t="shared" si="287"/>
        <v>0</v>
      </c>
      <c r="W463" s="217">
        <v>0</v>
      </c>
      <c r="X463" s="78">
        <v>2000</v>
      </c>
      <c r="Y463" s="474"/>
      <c r="AD463" s="6"/>
      <c r="AE463" s="6"/>
    </row>
    <row r="464" spans="1:31" s="5" customFormat="1" x14ac:dyDescent="0.25">
      <c r="A464" s="59">
        <v>258</v>
      </c>
      <c r="B464" s="182" t="s">
        <v>1459</v>
      </c>
      <c r="C464" s="177" t="s">
        <v>1319</v>
      </c>
      <c r="D464" s="229" t="s">
        <v>135</v>
      </c>
      <c r="E464" s="419">
        <v>45536</v>
      </c>
      <c r="F464" s="183" t="s">
        <v>713</v>
      </c>
      <c r="G464" s="183" t="s">
        <v>714</v>
      </c>
      <c r="H464" s="223">
        <f t="shared" si="278"/>
        <v>131.57894736842107</v>
      </c>
      <c r="I464" s="211">
        <f t="shared" si="279"/>
        <v>4000</v>
      </c>
      <c r="J464" s="211">
        <f t="shared" si="280"/>
        <v>5263.1578947368425</v>
      </c>
      <c r="K464" s="211">
        <f t="shared" si="281"/>
        <v>657.89473684210532</v>
      </c>
      <c r="L464" s="215">
        <v>0</v>
      </c>
      <c r="M464" s="211">
        <v>86.19</v>
      </c>
      <c r="N464" s="515">
        <v>0</v>
      </c>
      <c r="O464" s="211">
        <f t="shared" si="282"/>
        <v>0</v>
      </c>
      <c r="P464" s="216">
        <f t="shared" si="283"/>
        <v>86.19</v>
      </c>
      <c r="Q464" s="216">
        <f t="shared" si="284"/>
        <v>5176.9678947368429</v>
      </c>
      <c r="R464" s="216">
        <f t="shared" si="285"/>
        <v>657.89473684210532</v>
      </c>
      <c r="S464" s="216">
        <f t="shared" si="286"/>
        <v>4000</v>
      </c>
      <c r="T464" s="76"/>
      <c r="U464" s="216">
        <v>2000</v>
      </c>
      <c r="V464" s="216">
        <f t="shared" si="287"/>
        <v>0</v>
      </c>
      <c r="W464" s="227">
        <v>0</v>
      </c>
      <c r="X464" s="78">
        <v>2000</v>
      </c>
      <c r="Y464" s="474"/>
      <c r="AD464" s="6"/>
      <c r="AE464" s="6"/>
    </row>
    <row r="465" spans="1:31" s="5" customFormat="1" x14ac:dyDescent="0.25">
      <c r="A465" s="59">
        <v>259</v>
      </c>
      <c r="B465" s="182" t="s">
        <v>715</v>
      </c>
      <c r="C465" s="177" t="s">
        <v>716</v>
      </c>
      <c r="D465" s="229" t="s">
        <v>135</v>
      </c>
      <c r="E465" s="419">
        <v>45536</v>
      </c>
      <c r="F465" s="183" t="s">
        <v>717</v>
      </c>
      <c r="G465" s="183" t="s">
        <v>718</v>
      </c>
      <c r="H465" s="223">
        <f t="shared" si="278"/>
        <v>131.57894736842107</v>
      </c>
      <c r="I465" s="211">
        <f t="shared" si="279"/>
        <v>4000</v>
      </c>
      <c r="J465" s="211">
        <f t="shared" si="280"/>
        <v>5263.1578947368425</v>
      </c>
      <c r="K465" s="211">
        <f t="shared" si="281"/>
        <v>657.89473684210532</v>
      </c>
      <c r="L465" s="215">
        <v>0</v>
      </c>
      <c r="M465" s="211">
        <v>86.19</v>
      </c>
      <c r="N465" s="515">
        <v>0</v>
      </c>
      <c r="O465" s="211">
        <f t="shared" si="282"/>
        <v>0</v>
      </c>
      <c r="P465" s="216">
        <f t="shared" si="283"/>
        <v>86.19</v>
      </c>
      <c r="Q465" s="216">
        <f t="shared" si="284"/>
        <v>5176.9678947368429</v>
      </c>
      <c r="R465" s="216">
        <f t="shared" si="285"/>
        <v>657.89473684210532</v>
      </c>
      <c r="S465" s="216">
        <f t="shared" si="286"/>
        <v>4000</v>
      </c>
      <c r="T465" s="76"/>
      <c r="U465" s="216">
        <v>2000</v>
      </c>
      <c r="V465" s="216">
        <f t="shared" si="287"/>
        <v>0</v>
      </c>
      <c r="W465" s="217">
        <v>0</v>
      </c>
      <c r="X465" s="78">
        <v>2000</v>
      </c>
      <c r="Y465" s="474"/>
      <c r="AD465" s="6"/>
      <c r="AE465" s="6"/>
    </row>
    <row r="466" spans="1:31" s="5" customFormat="1" x14ac:dyDescent="0.25">
      <c r="A466" s="59">
        <v>260</v>
      </c>
      <c r="B466" s="182" t="s">
        <v>719</v>
      </c>
      <c r="C466" s="183" t="s">
        <v>720</v>
      </c>
      <c r="D466" s="229" t="s">
        <v>135</v>
      </c>
      <c r="E466" s="419">
        <v>45536</v>
      </c>
      <c r="F466" s="183" t="s">
        <v>721</v>
      </c>
      <c r="G466" s="183" t="s">
        <v>722</v>
      </c>
      <c r="H466" s="223">
        <f t="shared" si="278"/>
        <v>131.57894736842107</v>
      </c>
      <c r="I466" s="211">
        <f t="shared" si="279"/>
        <v>4000</v>
      </c>
      <c r="J466" s="211">
        <f t="shared" si="280"/>
        <v>5263.1578947368425</v>
      </c>
      <c r="K466" s="211">
        <f t="shared" si="281"/>
        <v>657.89473684210532</v>
      </c>
      <c r="L466" s="215">
        <v>0</v>
      </c>
      <c r="M466" s="211">
        <v>86.19</v>
      </c>
      <c r="N466" s="515">
        <v>0</v>
      </c>
      <c r="O466" s="211">
        <f t="shared" si="282"/>
        <v>0</v>
      </c>
      <c r="P466" s="216">
        <f t="shared" si="283"/>
        <v>86.19</v>
      </c>
      <c r="Q466" s="216">
        <f t="shared" si="284"/>
        <v>5176.9678947368429</v>
      </c>
      <c r="R466" s="216">
        <f t="shared" si="285"/>
        <v>657.89473684210532</v>
      </c>
      <c r="S466" s="216">
        <f t="shared" si="286"/>
        <v>4000</v>
      </c>
      <c r="T466" s="76"/>
      <c r="U466" s="216">
        <v>2000</v>
      </c>
      <c r="V466" s="216">
        <f t="shared" si="287"/>
        <v>0</v>
      </c>
      <c r="W466" s="217">
        <v>0</v>
      </c>
      <c r="X466" s="78">
        <v>2000</v>
      </c>
      <c r="Y466" s="474"/>
      <c r="AD466" s="6"/>
      <c r="AE466" s="6"/>
    </row>
    <row r="467" spans="1:31" s="5" customFormat="1" x14ac:dyDescent="0.25">
      <c r="A467" s="59">
        <v>261</v>
      </c>
      <c r="B467" s="182" t="s">
        <v>723</v>
      </c>
      <c r="C467" s="177" t="s">
        <v>708</v>
      </c>
      <c r="D467" s="229" t="s">
        <v>135</v>
      </c>
      <c r="E467" s="419">
        <v>45536</v>
      </c>
      <c r="F467" s="183" t="s">
        <v>724</v>
      </c>
      <c r="G467" s="183" t="s">
        <v>725</v>
      </c>
      <c r="H467" s="223">
        <f t="shared" si="278"/>
        <v>131.57894736842107</v>
      </c>
      <c r="I467" s="211">
        <f t="shared" si="279"/>
        <v>4000</v>
      </c>
      <c r="J467" s="211">
        <f t="shared" si="280"/>
        <v>5263.1578947368425</v>
      </c>
      <c r="K467" s="211">
        <f t="shared" si="281"/>
        <v>657.89473684210532</v>
      </c>
      <c r="L467" s="215">
        <v>0</v>
      </c>
      <c r="M467" s="211">
        <v>86.19</v>
      </c>
      <c r="N467" s="515">
        <v>0</v>
      </c>
      <c r="O467" s="211">
        <f t="shared" si="282"/>
        <v>0</v>
      </c>
      <c r="P467" s="216">
        <f t="shared" si="283"/>
        <v>86.19</v>
      </c>
      <c r="Q467" s="216">
        <f t="shared" si="284"/>
        <v>5176.9678947368429</v>
      </c>
      <c r="R467" s="216">
        <f t="shared" si="285"/>
        <v>657.89473684210532</v>
      </c>
      <c r="S467" s="216">
        <f t="shared" si="286"/>
        <v>4000</v>
      </c>
      <c r="T467" s="76"/>
      <c r="U467" s="216">
        <v>2000</v>
      </c>
      <c r="V467" s="216">
        <f t="shared" si="287"/>
        <v>0</v>
      </c>
      <c r="W467" s="217">
        <v>0</v>
      </c>
      <c r="X467" s="78">
        <v>2000</v>
      </c>
      <c r="Y467" s="474"/>
      <c r="AD467" s="6"/>
      <c r="AE467" s="6"/>
    </row>
    <row r="468" spans="1:31" s="5" customFormat="1" x14ac:dyDescent="0.25">
      <c r="A468" s="59">
        <v>262</v>
      </c>
      <c r="B468" s="182" t="s">
        <v>729</v>
      </c>
      <c r="C468" s="177" t="s">
        <v>730</v>
      </c>
      <c r="D468" s="229" t="s">
        <v>135</v>
      </c>
      <c r="E468" s="419">
        <v>45536</v>
      </c>
      <c r="F468" s="183" t="s">
        <v>731</v>
      </c>
      <c r="G468" s="183" t="s">
        <v>732</v>
      </c>
      <c r="H468" s="223">
        <f t="shared" si="278"/>
        <v>131.57894736842107</v>
      </c>
      <c r="I468" s="211">
        <f t="shared" si="279"/>
        <v>4000</v>
      </c>
      <c r="J468" s="211">
        <f t="shared" si="280"/>
        <v>5263.1578947368425</v>
      </c>
      <c r="K468" s="211">
        <f t="shared" si="281"/>
        <v>657.89473684210532</v>
      </c>
      <c r="L468" s="215">
        <v>0</v>
      </c>
      <c r="M468" s="211">
        <v>86.19</v>
      </c>
      <c r="N468" s="515">
        <v>0</v>
      </c>
      <c r="O468" s="211">
        <f t="shared" si="282"/>
        <v>0</v>
      </c>
      <c r="P468" s="216">
        <f t="shared" si="283"/>
        <v>86.19</v>
      </c>
      <c r="Q468" s="216">
        <f t="shared" si="284"/>
        <v>5176.9678947368429</v>
      </c>
      <c r="R468" s="216">
        <f t="shared" si="285"/>
        <v>657.89473684210532</v>
      </c>
      <c r="S468" s="216">
        <f t="shared" si="286"/>
        <v>4000</v>
      </c>
      <c r="T468" s="76"/>
      <c r="U468" s="216">
        <v>2000</v>
      </c>
      <c r="V468" s="216">
        <f t="shared" si="287"/>
        <v>0</v>
      </c>
      <c r="W468" s="217">
        <v>0</v>
      </c>
      <c r="X468" s="78">
        <v>2000</v>
      </c>
      <c r="Y468" s="474"/>
      <c r="AD468" s="6"/>
      <c r="AE468" s="6"/>
    </row>
    <row r="469" spans="1:31" s="5" customFormat="1" x14ac:dyDescent="0.25">
      <c r="A469" s="59">
        <v>263</v>
      </c>
      <c r="B469" s="182" t="s">
        <v>1460</v>
      </c>
      <c r="C469" s="183" t="s">
        <v>741</v>
      </c>
      <c r="D469" s="229" t="s">
        <v>135</v>
      </c>
      <c r="E469" s="419">
        <v>45536</v>
      </c>
      <c r="F469" s="183" t="s">
        <v>742</v>
      </c>
      <c r="G469" s="183" t="s">
        <v>743</v>
      </c>
      <c r="H469" s="223">
        <f t="shared" si="278"/>
        <v>131.57894736842107</v>
      </c>
      <c r="I469" s="211">
        <f t="shared" si="279"/>
        <v>4000</v>
      </c>
      <c r="J469" s="211">
        <f t="shared" si="280"/>
        <v>5263.1578947368425</v>
      </c>
      <c r="K469" s="211">
        <f t="shared" si="281"/>
        <v>657.89473684210532</v>
      </c>
      <c r="L469" s="215">
        <v>0</v>
      </c>
      <c r="M469" s="211">
        <v>86.19</v>
      </c>
      <c r="N469" s="515">
        <v>0</v>
      </c>
      <c r="O469" s="211">
        <f t="shared" si="282"/>
        <v>0</v>
      </c>
      <c r="P469" s="216">
        <f t="shared" si="283"/>
        <v>86.19</v>
      </c>
      <c r="Q469" s="216">
        <f t="shared" si="284"/>
        <v>5176.9678947368429</v>
      </c>
      <c r="R469" s="216">
        <f t="shared" si="285"/>
        <v>657.89473684210532</v>
      </c>
      <c r="S469" s="216">
        <f t="shared" si="286"/>
        <v>4000</v>
      </c>
      <c r="T469" s="76"/>
      <c r="U469" s="216">
        <v>2000</v>
      </c>
      <c r="V469" s="216">
        <f t="shared" si="287"/>
        <v>0</v>
      </c>
      <c r="W469" s="217">
        <v>0</v>
      </c>
      <c r="X469" s="78">
        <v>2000</v>
      </c>
      <c r="Y469" s="474"/>
      <c r="AD469" s="6"/>
      <c r="AE469" s="6"/>
    </row>
    <row r="470" spans="1:31" s="5" customFormat="1" x14ac:dyDescent="0.25">
      <c r="A470" s="59">
        <v>264</v>
      </c>
      <c r="B470" s="182" t="s">
        <v>1513</v>
      </c>
      <c r="C470" s="177" t="s">
        <v>1514</v>
      </c>
      <c r="D470" s="229" t="s">
        <v>135</v>
      </c>
      <c r="E470" s="419">
        <v>45536</v>
      </c>
      <c r="F470" s="183" t="s">
        <v>1515</v>
      </c>
      <c r="G470" s="183" t="s">
        <v>1516</v>
      </c>
      <c r="H470" s="223">
        <f t="shared" si="278"/>
        <v>197.36842105263159</v>
      </c>
      <c r="I470" s="211">
        <f t="shared" si="279"/>
        <v>6000</v>
      </c>
      <c r="J470" s="211">
        <f t="shared" si="280"/>
        <v>7894.7368421052633</v>
      </c>
      <c r="K470" s="211">
        <f t="shared" si="281"/>
        <v>986.84210526315792</v>
      </c>
      <c r="L470" s="215">
        <v>0</v>
      </c>
      <c r="M470" s="211">
        <v>254.61</v>
      </c>
      <c r="N470" s="515">
        <v>0</v>
      </c>
      <c r="O470" s="211">
        <f t="shared" si="282"/>
        <v>0</v>
      </c>
      <c r="P470" s="216">
        <f t="shared" si="283"/>
        <v>254.61</v>
      </c>
      <c r="Q470" s="216">
        <f t="shared" si="284"/>
        <v>7640.1268421052637</v>
      </c>
      <c r="R470" s="216">
        <f t="shared" si="285"/>
        <v>986.84210526315792</v>
      </c>
      <c r="S470" s="216">
        <f t="shared" si="286"/>
        <v>6000</v>
      </c>
      <c r="T470" s="76"/>
      <c r="U470" s="216">
        <v>3000</v>
      </c>
      <c r="V470" s="216">
        <f t="shared" si="287"/>
        <v>0</v>
      </c>
      <c r="W470" s="217">
        <v>0</v>
      </c>
      <c r="X470" s="78">
        <v>3000</v>
      </c>
      <c r="Y470" s="474"/>
      <c r="AD470" s="6"/>
      <c r="AE470" s="6"/>
    </row>
    <row r="471" spans="1:31" s="5" customFormat="1" x14ac:dyDescent="0.25">
      <c r="A471" s="59">
        <v>265</v>
      </c>
      <c r="B471" s="182" t="s">
        <v>1517</v>
      </c>
      <c r="C471" s="177" t="s">
        <v>1518</v>
      </c>
      <c r="D471" s="229" t="s">
        <v>135</v>
      </c>
      <c r="E471" s="419">
        <v>45536</v>
      </c>
      <c r="F471" s="183" t="s">
        <v>1519</v>
      </c>
      <c r="G471" s="183" t="s">
        <v>1520</v>
      </c>
      <c r="H471" s="223">
        <f t="shared" si="278"/>
        <v>131.57894736842107</v>
      </c>
      <c r="I471" s="211">
        <f t="shared" si="279"/>
        <v>4000</v>
      </c>
      <c r="J471" s="211">
        <f t="shared" si="280"/>
        <v>5263.1578947368425</v>
      </c>
      <c r="K471" s="211">
        <f t="shared" si="281"/>
        <v>657.89473684210532</v>
      </c>
      <c r="L471" s="215">
        <v>0</v>
      </c>
      <c r="M471" s="211">
        <v>86.19</v>
      </c>
      <c r="N471" s="515">
        <v>0</v>
      </c>
      <c r="O471" s="211">
        <f t="shared" si="282"/>
        <v>0</v>
      </c>
      <c r="P471" s="216">
        <f t="shared" si="283"/>
        <v>86.19</v>
      </c>
      <c r="Q471" s="216">
        <f t="shared" si="284"/>
        <v>5176.9678947368429</v>
      </c>
      <c r="R471" s="216">
        <f t="shared" si="285"/>
        <v>657.89473684210532</v>
      </c>
      <c r="S471" s="216">
        <f t="shared" si="286"/>
        <v>4000</v>
      </c>
      <c r="T471" s="76"/>
      <c r="U471" s="216">
        <v>2000</v>
      </c>
      <c r="V471" s="216">
        <f t="shared" si="287"/>
        <v>0</v>
      </c>
      <c r="W471" s="217">
        <v>0</v>
      </c>
      <c r="X471" s="78">
        <v>2000</v>
      </c>
      <c r="Y471" s="474"/>
      <c r="AD471" s="6"/>
      <c r="AE471" s="6"/>
    </row>
    <row r="472" spans="1:31" s="5" customFormat="1" x14ac:dyDescent="0.25">
      <c r="A472" s="59">
        <v>266</v>
      </c>
      <c r="B472" s="182" t="s">
        <v>1521</v>
      </c>
      <c r="C472" s="183" t="s">
        <v>1522</v>
      </c>
      <c r="D472" s="229" t="s">
        <v>135</v>
      </c>
      <c r="E472" s="419">
        <v>45581</v>
      </c>
      <c r="F472" s="183" t="s">
        <v>1673</v>
      </c>
      <c r="G472" s="183" t="s">
        <v>1523</v>
      </c>
      <c r="H472" s="223">
        <f t="shared" si="278"/>
        <v>131.57894736842107</v>
      </c>
      <c r="I472" s="211">
        <f t="shared" si="279"/>
        <v>4000</v>
      </c>
      <c r="J472" s="211">
        <f t="shared" si="280"/>
        <v>5263.1578947368425</v>
      </c>
      <c r="K472" s="211">
        <f t="shared" si="281"/>
        <v>657.89473684210532</v>
      </c>
      <c r="L472" s="215">
        <v>0</v>
      </c>
      <c r="M472" s="211">
        <v>86.19</v>
      </c>
      <c r="N472" s="515">
        <v>0</v>
      </c>
      <c r="O472" s="211">
        <f t="shared" si="282"/>
        <v>0</v>
      </c>
      <c r="P472" s="216">
        <f t="shared" si="283"/>
        <v>86.19</v>
      </c>
      <c r="Q472" s="216">
        <f t="shared" si="284"/>
        <v>5176.9678947368429</v>
      </c>
      <c r="R472" s="216">
        <f t="shared" si="285"/>
        <v>657.89473684210532</v>
      </c>
      <c r="S472" s="216">
        <f t="shared" si="286"/>
        <v>4000</v>
      </c>
      <c r="T472" s="76"/>
      <c r="U472" s="216">
        <v>2000</v>
      </c>
      <c r="V472" s="216">
        <f t="shared" si="287"/>
        <v>0</v>
      </c>
      <c r="W472" s="217">
        <v>0</v>
      </c>
      <c r="X472" s="78">
        <v>2000</v>
      </c>
      <c r="Y472" s="474"/>
      <c r="AD472" s="6"/>
      <c r="AE472" s="6"/>
    </row>
    <row r="473" spans="1:31" s="5" customFormat="1" x14ac:dyDescent="0.25">
      <c r="A473" s="59">
        <v>267</v>
      </c>
      <c r="B473" s="182" t="s">
        <v>1524</v>
      </c>
      <c r="C473" s="177" t="s">
        <v>1525</v>
      </c>
      <c r="D473" s="229" t="s">
        <v>135</v>
      </c>
      <c r="E473" s="419">
        <v>45536</v>
      </c>
      <c r="F473" s="183" t="s">
        <v>1526</v>
      </c>
      <c r="G473" s="183" t="s">
        <v>1527</v>
      </c>
      <c r="H473" s="223">
        <f t="shared" si="278"/>
        <v>131.57894736842107</v>
      </c>
      <c r="I473" s="211">
        <f t="shared" si="279"/>
        <v>4000</v>
      </c>
      <c r="J473" s="211">
        <f t="shared" si="280"/>
        <v>5263.1578947368425</v>
      </c>
      <c r="K473" s="211">
        <f t="shared" si="281"/>
        <v>657.89473684210532</v>
      </c>
      <c r="L473" s="215">
        <v>0</v>
      </c>
      <c r="M473" s="211">
        <v>86.19</v>
      </c>
      <c r="N473" s="515">
        <v>0</v>
      </c>
      <c r="O473" s="211">
        <f t="shared" si="282"/>
        <v>0</v>
      </c>
      <c r="P473" s="216">
        <f t="shared" si="283"/>
        <v>86.19</v>
      </c>
      <c r="Q473" s="216">
        <f t="shared" si="284"/>
        <v>5176.9678947368429</v>
      </c>
      <c r="R473" s="216">
        <f t="shared" si="285"/>
        <v>657.89473684210532</v>
      </c>
      <c r="S473" s="216">
        <f t="shared" si="286"/>
        <v>4000</v>
      </c>
      <c r="T473" s="76"/>
      <c r="U473" s="216">
        <v>2000</v>
      </c>
      <c r="V473" s="216">
        <f t="shared" si="287"/>
        <v>0</v>
      </c>
      <c r="W473" s="217">
        <v>0</v>
      </c>
      <c r="X473" s="78">
        <v>2000</v>
      </c>
      <c r="Y473" s="474"/>
      <c r="AD473" s="6"/>
      <c r="AE473" s="6"/>
    </row>
    <row r="474" spans="1:31" s="5" customFormat="1" x14ac:dyDescent="0.25">
      <c r="A474" s="59">
        <v>268</v>
      </c>
      <c r="B474" s="182" t="s">
        <v>1528</v>
      </c>
      <c r="C474" s="183" t="s">
        <v>630</v>
      </c>
      <c r="D474" s="229" t="s">
        <v>135</v>
      </c>
      <c r="E474" s="419">
        <v>45581</v>
      </c>
      <c r="F474" s="183" t="s">
        <v>1529</v>
      </c>
      <c r="G474" s="183" t="s">
        <v>1684</v>
      </c>
      <c r="H474" s="223">
        <f t="shared" si="278"/>
        <v>131.57894736842107</v>
      </c>
      <c r="I474" s="211">
        <f t="shared" si="279"/>
        <v>4000</v>
      </c>
      <c r="J474" s="211">
        <f t="shared" si="280"/>
        <v>5263.1578947368425</v>
      </c>
      <c r="K474" s="211">
        <f t="shared" si="281"/>
        <v>657.89473684210532</v>
      </c>
      <c r="L474" s="215">
        <v>0</v>
      </c>
      <c r="M474" s="211">
        <v>86.19</v>
      </c>
      <c r="N474" s="515">
        <v>0</v>
      </c>
      <c r="O474" s="211">
        <f t="shared" si="282"/>
        <v>0</v>
      </c>
      <c r="P474" s="216">
        <f t="shared" si="283"/>
        <v>86.19</v>
      </c>
      <c r="Q474" s="216">
        <f t="shared" si="284"/>
        <v>5176.9678947368429</v>
      </c>
      <c r="R474" s="216">
        <f t="shared" si="285"/>
        <v>657.89473684210532</v>
      </c>
      <c r="S474" s="216">
        <f t="shared" si="286"/>
        <v>4000</v>
      </c>
      <c r="T474" s="76"/>
      <c r="U474" s="216">
        <v>2000</v>
      </c>
      <c r="V474" s="216">
        <f t="shared" si="287"/>
        <v>0</v>
      </c>
      <c r="W474" s="217">
        <v>0</v>
      </c>
      <c r="X474" s="78">
        <v>2000</v>
      </c>
      <c r="Y474" s="474"/>
      <c r="AD474" s="6"/>
      <c r="AE474" s="6"/>
    </row>
    <row r="475" spans="1:31" s="5" customFormat="1" x14ac:dyDescent="0.25">
      <c r="A475" s="59">
        <v>269</v>
      </c>
      <c r="B475" s="182" t="s">
        <v>1530</v>
      </c>
      <c r="C475" s="183" t="s">
        <v>1531</v>
      </c>
      <c r="D475" s="229" t="s">
        <v>135</v>
      </c>
      <c r="E475" s="419">
        <v>45536</v>
      </c>
      <c r="F475" s="183" t="s">
        <v>1532</v>
      </c>
      <c r="G475" s="183" t="s">
        <v>1533</v>
      </c>
      <c r="H475" s="223">
        <f t="shared" si="278"/>
        <v>131.57894736842107</v>
      </c>
      <c r="I475" s="211">
        <f t="shared" si="279"/>
        <v>4000</v>
      </c>
      <c r="J475" s="211">
        <f t="shared" si="280"/>
        <v>5263.1578947368425</v>
      </c>
      <c r="K475" s="211">
        <f t="shared" si="281"/>
        <v>657.89473684210532</v>
      </c>
      <c r="L475" s="215">
        <v>0</v>
      </c>
      <c r="M475" s="211">
        <v>86.19</v>
      </c>
      <c r="N475" s="515">
        <v>0</v>
      </c>
      <c r="O475" s="211">
        <f t="shared" si="282"/>
        <v>0</v>
      </c>
      <c r="P475" s="216">
        <f t="shared" si="283"/>
        <v>86.19</v>
      </c>
      <c r="Q475" s="216">
        <f t="shared" si="284"/>
        <v>5176.9678947368429</v>
      </c>
      <c r="R475" s="216">
        <f t="shared" si="285"/>
        <v>657.89473684210532</v>
      </c>
      <c r="S475" s="216">
        <f t="shared" si="286"/>
        <v>4000</v>
      </c>
      <c r="T475" s="76"/>
      <c r="U475" s="216">
        <v>2000</v>
      </c>
      <c r="V475" s="216">
        <f t="shared" si="287"/>
        <v>0</v>
      </c>
      <c r="W475" s="217">
        <v>0</v>
      </c>
      <c r="X475" s="78">
        <v>2000</v>
      </c>
      <c r="Y475" s="474"/>
      <c r="AD475" s="6"/>
      <c r="AE475" s="6"/>
    </row>
    <row r="476" spans="1:31" s="5" customFormat="1" x14ac:dyDescent="0.25">
      <c r="A476" s="59">
        <v>270</v>
      </c>
      <c r="B476" s="182" t="s">
        <v>1534</v>
      </c>
      <c r="C476" s="183" t="s">
        <v>1535</v>
      </c>
      <c r="D476" s="229" t="s">
        <v>135</v>
      </c>
      <c r="E476" s="419">
        <v>45536</v>
      </c>
      <c r="F476" s="183" t="s">
        <v>1536</v>
      </c>
      <c r="G476" s="183" t="s">
        <v>1537</v>
      </c>
      <c r="H476" s="223">
        <f t="shared" si="278"/>
        <v>197.36842105263159</v>
      </c>
      <c r="I476" s="211">
        <f t="shared" si="279"/>
        <v>6000</v>
      </c>
      <c r="J476" s="211">
        <f t="shared" si="280"/>
        <v>7894.7368421052633</v>
      </c>
      <c r="K476" s="211">
        <f t="shared" si="281"/>
        <v>986.84210526315792</v>
      </c>
      <c r="L476" s="215">
        <v>0</v>
      </c>
      <c r="M476" s="211">
        <v>254.61</v>
      </c>
      <c r="N476" s="515">
        <v>0</v>
      </c>
      <c r="O476" s="211">
        <f t="shared" si="282"/>
        <v>0</v>
      </c>
      <c r="P476" s="216">
        <f t="shared" si="283"/>
        <v>254.61</v>
      </c>
      <c r="Q476" s="216">
        <f t="shared" si="284"/>
        <v>7640.1268421052637</v>
      </c>
      <c r="R476" s="216">
        <f t="shared" si="285"/>
        <v>986.84210526315792</v>
      </c>
      <c r="S476" s="216">
        <f t="shared" si="286"/>
        <v>6000</v>
      </c>
      <c r="T476" s="76"/>
      <c r="U476" s="216">
        <v>3000</v>
      </c>
      <c r="V476" s="216">
        <f t="shared" si="287"/>
        <v>0</v>
      </c>
      <c r="W476" s="217">
        <v>0</v>
      </c>
      <c r="X476" s="78">
        <v>3000</v>
      </c>
      <c r="Y476" s="474"/>
      <c r="AD476" s="6"/>
      <c r="AE476" s="6"/>
    </row>
    <row r="477" spans="1:31" s="5" customFormat="1" x14ac:dyDescent="0.25">
      <c r="A477" s="59">
        <v>271</v>
      </c>
      <c r="B477" s="70" t="s">
        <v>1538</v>
      </c>
      <c r="C477" s="70" t="s">
        <v>1525</v>
      </c>
      <c r="D477" s="72" t="s">
        <v>135</v>
      </c>
      <c r="E477" s="413">
        <v>45536</v>
      </c>
      <c r="F477" s="70" t="s">
        <v>1539</v>
      </c>
      <c r="G477" s="70" t="s">
        <v>1540</v>
      </c>
      <c r="H477" s="223">
        <f t="shared" si="278"/>
        <v>320.46052631578948</v>
      </c>
      <c r="I477" s="211">
        <f t="shared" si="279"/>
        <v>9742</v>
      </c>
      <c r="J477" s="211">
        <f t="shared" si="280"/>
        <v>12818.42105263158</v>
      </c>
      <c r="K477" s="211">
        <f t="shared" si="281"/>
        <v>1602.3026315789475</v>
      </c>
      <c r="L477" s="215">
        <v>0</v>
      </c>
      <c r="M477" s="211">
        <v>708.26</v>
      </c>
      <c r="N477" s="515">
        <v>0</v>
      </c>
      <c r="O477" s="211">
        <f t="shared" si="282"/>
        <v>742</v>
      </c>
      <c r="P477" s="216">
        <f t="shared" si="283"/>
        <v>1450.26</v>
      </c>
      <c r="Q477" s="216">
        <f t="shared" si="284"/>
        <v>12110.16105263158</v>
      </c>
      <c r="R477" s="216">
        <f t="shared" si="285"/>
        <v>1602.3026315789475</v>
      </c>
      <c r="S477" s="216">
        <f t="shared" si="286"/>
        <v>9000</v>
      </c>
      <c r="T477" s="76"/>
      <c r="U477" s="216">
        <v>4871</v>
      </c>
      <c r="V477" s="216">
        <f t="shared" si="287"/>
        <v>371</v>
      </c>
      <c r="W477" s="217">
        <v>0</v>
      </c>
      <c r="X477" s="78">
        <v>4500</v>
      </c>
      <c r="Y477" s="474"/>
      <c r="AD477" s="6"/>
      <c r="AE477" s="6"/>
    </row>
    <row r="478" spans="1:31" s="5" customFormat="1" x14ac:dyDescent="0.7">
      <c r="A478" s="59">
        <v>272</v>
      </c>
      <c r="B478" s="86" t="s">
        <v>1541</v>
      </c>
      <c r="C478" s="86" t="s">
        <v>1542</v>
      </c>
      <c r="D478" s="84" t="s">
        <v>135</v>
      </c>
      <c r="E478" s="413">
        <v>45536</v>
      </c>
      <c r="F478" s="86" t="s">
        <v>1680</v>
      </c>
      <c r="G478" s="86" t="s">
        <v>1681</v>
      </c>
      <c r="H478" s="223">
        <f t="shared" si="278"/>
        <v>131.57894736842107</v>
      </c>
      <c r="I478" s="211">
        <f t="shared" si="279"/>
        <v>4000</v>
      </c>
      <c r="J478" s="211">
        <f t="shared" si="280"/>
        <v>5263.1578947368425</v>
      </c>
      <c r="K478" s="211">
        <f t="shared" si="281"/>
        <v>657.89473684210532</v>
      </c>
      <c r="L478" s="215">
        <v>0</v>
      </c>
      <c r="M478" s="211">
        <v>86.19</v>
      </c>
      <c r="N478" s="515">
        <v>0</v>
      </c>
      <c r="O478" s="211">
        <f t="shared" si="282"/>
        <v>0</v>
      </c>
      <c r="P478" s="216">
        <f t="shared" si="283"/>
        <v>86.19</v>
      </c>
      <c r="Q478" s="216">
        <f t="shared" si="284"/>
        <v>5176.9678947368429</v>
      </c>
      <c r="R478" s="216">
        <f t="shared" si="285"/>
        <v>657.89473684210532</v>
      </c>
      <c r="S478" s="216">
        <f t="shared" si="286"/>
        <v>4000</v>
      </c>
      <c r="T478" s="76"/>
      <c r="U478" s="216">
        <v>2000</v>
      </c>
      <c r="V478" s="216">
        <f t="shared" si="287"/>
        <v>0</v>
      </c>
      <c r="W478" s="217">
        <v>0</v>
      </c>
      <c r="X478" s="78">
        <v>2000</v>
      </c>
      <c r="Y478" s="474"/>
      <c r="AD478" s="6"/>
      <c r="AE478" s="6"/>
    </row>
    <row r="479" spans="1:31" s="5" customFormat="1" x14ac:dyDescent="0.7">
      <c r="A479" s="59">
        <v>273</v>
      </c>
      <c r="B479" s="86" t="s">
        <v>1543</v>
      </c>
      <c r="C479" s="86" t="s">
        <v>1544</v>
      </c>
      <c r="D479" s="84" t="s">
        <v>135</v>
      </c>
      <c r="E479" s="413">
        <v>45536</v>
      </c>
      <c r="F479" s="86" t="s">
        <v>1545</v>
      </c>
      <c r="G479" s="86" t="s">
        <v>1546</v>
      </c>
      <c r="H479" s="223">
        <f t="shared" si="278"/>
        <v>131.57894736842107</v>
      </c>
      <c r="I479" s="211">
        <f t="shared" si="279"/>
        <v>4000</v>
      </c>
      <c r="J479" s="211">
        <f t="shared" si="280"/>
        <v>5263.1578947368425</v>
      </c>
      <c r="K479" s="211">
        <f t="shared" si="281"/>
        <v>657.89473684210532</v>
      </c>
      <c r="L479" s="215">
        <v>0</v>
      </c>
      <c r="M479" s="211">
        <v>86.19</v>
      </c>
      <c r="N479" s="515">
        <v>0</v>
      </c>
      <c r="O479" s="211">
        <f t="shared" si="282"/>
        <v>0</v>
      </c>
      <c r="P479" s="216">
        <f t="shared" si="283"/>
        <v>86.19</v>
      </c>
      <c r="Q479" s="216">
        <f t="shared" si="284"/>
        <v>5176.9678947368429</v>
      </c>
      <c r="R479" s="216">
        <f t="shared" si="285"/>
        <v>657.89473684210532</v>
      </c>
      <c r="S479" s="216">
        <f t="shared" si="286"/>
        <v>4000</v>
      </c>
      <c r="T479" s="76"/>
      <c r="U479" s="216">
        <v>2000</v>
      </c>
      <c r="V479" s="216">
        <f t="shared" si="287"/>
        <v>0</v>
      </c>
      <c r="W479" s="217">
        <v>0</v>
      </c>
      <c r="X479" s="78">
        <v>2000</v>
      </c>
      <c r="Y479" s="474"/>
      <c r="AD479" s="6"/>
      <c r="AE479" s="6"/>
    </row>
    <row r="480" spans="1:31" s="5" customFormat="1" x14ac:dyDescent="0.7">
      <c r="A480" s="59">
        <v>274</v>
      </c>
      <c r="B480" s="86" t="s">
        <v>1547</v>
      </c>
      <c r="C480" s="86" t="s">
        <v>439</v>
      </c>
      <c r="D480" s="84" t="s">
        <v>135</v>
      </c>
      <c r="E480" s="413">
        <v>45612</v>
      </c>
      <c r="F480" s="86" t="s">
        <v>1548</v>
      </c>
      <c r="G480" s="86" t="s">
        <v>1549</v>
      </c>
      <c r="H480" s="223">
        <f t="shared" si="278"/>
        <v>131.57894736842107</v>
      </c>
      <c r="I480" s="211">
        <f t="shared" si="279"/>
        <v>4000</v>
      </c>
      <c r="J480" s="211">
        <f t="shared" si="280"/>
        <v>5263.1578947368425</v>
      </c>
      <c r="K480" s="211">
        <f t="shared" si="281"/>
        <v>657.89473684210532</v>
      </c>
      <c r="L480" s="215">
        <v>0</v>
      </c>
      <c r="M480" s="211">
        <v>86.19</v>
      </c>
      <c r="N480" s="515">
        <v>0</v>
      </c>
      <c r="O480" s="211">
        <f t="shared" si="282"/>
        <v>0</v>
      </c>
      <c r="P480" s="216">
        <f t="shared" si="283"/>
        <v>86.19</v>
      </c>
      <c r="Q480" s="216">
        <f t="shared" si="284"/>
        <v>5176.9678947368429</v>
      </c>
      <c r="R480" s="216">
        <f t="shared" si="285"/>
        <v>657.89473684210532</v>
      </c>
      <c r="S480" s="216">
        <f t="shared" si="286"/>
        <v>4000</v>
      </c>
      <c r="T480" s="76"/>
      <c r="U480" s="216">
        <v>2000</v>
      </c>
      <c r="V480" s="216">
        <f t="shared" si="287"/>
        <v>0</v>
      </c>
      <c r="W480" s="217">
        <v>0</v>
      </c>
      <c r="X480" s="78">
        <v>2000</v>
      </c>
      <c r="Y480" s="474"/>
      <c r="AD480" s="6"/>
      <c r="AE480" s="6"/>
    </row>
    <row r="481" spans="1:31" s="5" customFormat="1" x14ac:dyDescent="0.7">
      <c r="A481" s="59">
        <v>275</v>
      </c>
      <c r="B481" s="86" t="s">
        <v>1550</v>
      </c>
      <c r="C481" s="86" t="s">
        <v>1551</v>
      </c>
      <c r="D481" s="84" t="s">
        <v>135</v>
      </c>
      <c r="E481" s="413">
        <v>45536</v>
      </c>
      <c r="F481" s="86" t="s">
        <v>1552</v>
      </c>
      <c r="G481" s="86" t="s">
        <v>1553</v>
      </c>
      <c r="H481" s="223">
        <f t="shared" si="278"/>
        <v>232.23684210526318</v>
      </c>
      <c r="I481" s="211">
        <f t="shared" si="279"/>
        <v>7060</v>
      </c>
      <c r="J481" s="211">
        <f t="shared" si="280"/>
        <v>9289.4736842105267</v>
      </c>
      <c r="K481" s="211">
        <f t="shared" si="281"/>
        <v>1161.1842105263158</v>
      </c>
      <c r="L481" s="215">
        <v>0</v>
      </c>
      <c r="M481" s="211">
        <v>343.87</v>
      </c>
      <c r="N481" s="515">
        <v>0</v>
      </c>
      <c r="O481" s="211">
        <f t="shared" si="282"/>
        <v>60</v>
      </c>
      <c r="P481" s="216">
        <f t="shared" si="283"/>
        <v>403.87</v>
      </c>
      <c r="Q481" s="216">
        <f t="shared" si="284"/>
        <v>8945.6036842105259</v>
      </c>
      <c r="R481" s="216">
        <f t="shared" si="285"/>
        <v>1161.1842105263158</v>
      </c>
      <c r="S481" s="216">
        <f t="shared" si="286"/>
        <v>7000</v>
      </c>
      <c r="T481" s="76"/>
      <c r="U481" s="216">
        <v>3530</v>
      </c>
      <c r="V481" s="216">
        <f t="shared" si="287"/>
        <v>30</v>
      </c>
      <c r="W481" s="217">
        <v>0</v>
      </c>
      <c r="X481" s="78">
        <v>3500</v>
      </c>
      <c r="Y481" s="474"/>
      <c r="AD481" s="6"/>
      <c r="AE481" s="6"/>
    </row>
    <row r="482" spans="1:31" s="5" customFormat="1" x14ac:dyDescent="0.7">
      <c r="A482" s="59">
        <v>276</v>
      </c>
      <c r="B482" s="70" t="s">
        <v>1554</v>
      </c>
      <c r="C482" s="332" t="s">
        <v>1555</v>
      </c>
      <c r="D482" s="84" t="s">
        <v>135</v>
      </c>
      <c r="E482" s="413">
        <v>45536</v>
      </c>
      <c r="F482" s="86" t="s">
        <v>1556</v>
      </c>
      <c r="G482" s="86" t="s">
        <v>1678</v>
      </c>
      <c r="H482" s="223">
        <f t="shared" si="278"/>
        <v>131.57894736842107</v>
      </c>
      <c r="I482" s="211">
        <f t="shared" si="279"/>
        <v>4000</v>
      </c>
      <c r="J482" s="211">
        <f t="shared" si="280"/>
        <v>5263.1578947368425</v>
      </c>
      <c r="K482" s="211">
        <f t="shared" si="281"/>
        <v>657.89473684210532</v>
      </c>
      <c r="L482" s="215">
        <v>0</v>
      </c>
      <c r="M482" s="211">
        <v>86.19</v>
      </c>
      <c r="N482" s="515">
        <v>0</v>
      </c>
      <c r="O482" s="211">
        <f t="shared" si="282"/>
        <v>0</v>
      </c>
      <c r="P482" s="216">
        <f t="shared" si="283"/>
        <v>86.19</v>
      </c>
      <c r="Q482" s="216">
        <f t="shared" si="284"/>
        <v>5176.9678947368429</v>
      </c>
      <c r="R482" s="216">
        <f t="shared" si="285"/>
        <v>657.89473684210532</v>
      </c>
      <c r="S482" s="216">
        <f t="shared" si="286"/>
        <v>4000</v>
      </c>
      <c r="T482" s="76"/>
      <c r="U482" s="216">
        <v>2000</v>
      </c>
      <c r="V482" s="216">
        <f t="shared" si="287"/>
        <v>0</v>
      </c>
      <c r="W482" s="217">
        <v>0</v>
      </c>
      <c r="X482" s="78">
        <v>2000</v>
      </c>
      <c r="Y482" s="474"/>
      <c r="AD482" s="6"/>
      <c r="AE482" s="6"/>
    </row>
    <row r="483" spans="1:31" s="5" customFormat="1" x14ac:dyDescent="0.7">
      <c r="A483" s="59">
        <v>277</v>
      </c>
      <c r="B483" s="70" t="s">
        <v>1557</v>
      </c>
      <c r="C483" s="83" t="s">
        <v>1558</v>
      </c>
      <c r="D483" s="84" t="s">
        <v>135</v>
      </c>
      <c r="E483" s="413">
        <v>45536</v>
      </c>
      <c r="F483" s="86" t="s">
        <v>1559</v>
      </c>
      <c r="G483" s="86" t="s">
        <v>1560</v>
      </c>
      <c r="H483" s="223">
        <f t="shared" si="278"/>
        <v>197.36842105263159</v>
      </c>
      <c r="I483" s="211">
        <f t="shared" si="279"/>
        <v>6000</v>
      </c>
      <c r="J483" s="211">
        <f t="shared" si="280"/>
        <v>7894.7368421052633</v>
      </c>
      <c r="K483" s="211">
        <f t="shared" si="281"/>
        <v>986.84210526315792</v>
      </c>
      <c r="L483" s="215">
        <v>0</v>
      </c>
      <c r="M483" s="211">
        <v>254.61</v>
      </c>
      <c r="N483" s="515">
        <v>0</v>
      </c>
      <c r="O483" s="211">
        <f t="shared" si="282"/>
        <v>0</v>
      </c>
      <c r="P483" s="216">
        <f t="shared" si="283"/>
        <v>254.61</v>
      </c>
      <c r="Q483" s="216">
        <f t="shared" si="284"/>
        <v>7640.1268421052637</v>
      </c>
      <c r="R483" s="216">
        <f t="shared" si="285"/>
        <v>986.84210526315792</v>
      </c>
      <c r="S483" s="216">
        <f t="shared" si="286"/>
        <v>6000</v>
      </c>
      <c r="T483" s="76"/>
      <c r="U483" s="216">
        <v>3000</v>
      </c>
      <c r="V483" s="216">
        <f t="shared" si="287"/>
        <v>0</v>
      </c>
      <c r="W483" s="217">
        <v>0</v>
      </c>
      <c r="X483" s="78">
        <v>3000</v>
      </c>
      <c r="Y483" s="474"/>
      <c r="AD483" s="6"/>
      <c r="AE483" s="6"/>
    </row>
    <row r="484" spans="1:31" s="5" customFormat="1" ht="93" x14ac:dyDescent="0.7">
      <c r="A484" s="59">
        <v>278</v>
      </c>
      <c r="B484" s="70" t="s">
        <v>1561</v>
      </c>
      <c r="C484" s="82" t="s">
        <v>515</v>
      </c>
      <c r="D484" s="84" t="s">
        <v>135</v>
      </c>
      <c r="E484" s="413">
        <v>45536</v>
      </c>
      <c r="F484" s="86" t="s">
        <v>1562</v>
      </c>
      <c r="G484" s="86" t="s">
        <v>1563</v>
      </c>
      <c r="H484" s="223">
        <f t="shared" si="278"/>
        <v>164.47368421052633</v>
      </c>
      <c r="I484" s="211">
        <f t="shared" si="279"/>
        <v>5000</v>
      </c>
      <c r="J484" s="211">
        <f t="shared" si="280"/>
        <v>6578.9473684210534</v>
      </c>
      <c r="K484" s="211">
        <f t="shared" si="281"/>
        <v>822.36842105263167</v>
      </c>
      <c r="L484" s="215">
        <v>0</v>
      </c>
      <c r="M484" s="211">
        <v>170.4</v>
      </c>
      <c r="N484" s="515">
        <v>0</v>
      </c>
      <c r="O484" s="211">
        <f t="shared" si="282"/>
        <v>0</v>
      </c>
      <c r="P484" s="216">
        <f t="shared" si="283"/>
        <v>170.4</v>
      </c>
      <c r="Q484" s="216">
        <f t="shared" si="284"/>
        <v>6408.5473684210538</v>
      </c>
      <c r="R484" s="216">
        <f t="shared" si="285"/>
        <v>822.36842105263167</v>
      </c>
      <c r="S484" s="216">
        <f t="shared" si="286"/>
        <v>5000</v>
      </c>
      <c r="T484" s="76"/>
      <c r="U484" s="216">
        <v>2500</v>
      </c>
      <c r="V484" s="216">
        <f t="shared" si="287"/>
        <v>0</v>
      </c>
      <c r="W484" s="217">
        <v>0</v>
      </c>
      <c r="X484" s="78">
        <v>2500</v>
      </c>
      <c r="Y484" s="474"/>
      <c r="AD484" s="6"/>
      <c r="AE484" s="6"/>
    </row>
    <row r="485" spans="1:31" s="5" customFormat="1" x14ac:dyDescent="0.7">
      <c r="A485" s="59">
        <v>279</v>
      </c>
      <c r="B485" s="83" t="s">
        <v>1564</v>
      </c>
      <c r="C485" s="83" t="s">
        <v>1565</v>
      </c>
      <c r="D485" s="84" t="s">
        <v>135</v>
      </c>
      <c r="E485" s="413">
        <v>45536</v>
      </c>
      <c r="F485" s="86" t="s">
        <v>1566</v>
      </c>
      <c r="G485" s="86" t="s">
        <v>1567</v>
      </c>
      <c r="H485" s="223">
        <f t="shared" si="278"/>
        <v>131.57894736842107</v>
      </c>
      <c r="I485" s="211">
        <f t="shared" si="279"/>
        <v>4000</v>
      </c>
      <c r="J485" s="211">
        <f t="shared" si="280"/>
        <v>5263.1578947368425</v>
      </c>
      <c r="K485" s="211">
        <f t="shared" si="281"/>
        <v>657.89473684210532</v>
      </c>
      <c r="L485" s="215">
        <v>0</v>
      </c>
      <c r="M485" s="211">
        <v>86.19</v>
      </c>
      <c r="N485" s="515">
        <v>0</v>
      </c>
      <c r="O485" s="211">
        <f t="shared" si="282"/>
        <v>0</v>
      </c>
      <c r="P485" s="216">
        <f t="shared" si="283"/>
        <v>86.19</v>
      </c>
      <c r="Q485" s="216">
        <f t="shared" si="284"/>
        <v>5176.9678947368429</v>
      </c>
      <c r="R485" s="216">
        <f t="shared" si="285"/>
        <v>657.89473684210532</v>
      </c>
      <c r="S485" s="216">
        <f t="shared" si="286"/>
        <v>4000</v>
      </c>
      <c r="T485" s="76"/>
      <c r="U485" s="216">
        <v>2000</v>
      </c>
      <c r="V485" s="216">
        <f t="shared" si="287"/>
        <v>0</v>
      </c>
      <c r="W485" s="217">
        <v>0</v>
      </c>
      <c r="X485" s="78">
        <v>2000</v>
      </c>
      <c r="Y485" s="474"/>
      <c r="AD485" s="6"/>
      <c r="AE485" s="6"/>
    </row>
    <row r="486" spans="1:31" s="5" customFormat="1" x14ac:dyDescent="0.7">
      <c r="A486" s="59">
        <v>280</v>
      </c>
      <c r="B486" s="83" t="s">
        <v>1568</v>
      </c>
      <c r="C486" s="83" t="s">
        <v>1569</v>
      </c>
      <c r="D486" s="84" t="s">
        <v>135</v>
      </c>
      <c r="E486" s="413">
        <v>45536</v>
      </c>
      <c r="F486" s="86" t="s">
        <v>1570</v>
      </c>
      <c r="G486" s="333" t="s">
        <v>1571</v>
      </c>
      <c r="H486" s="223">
        <f t="shared" si="278"/>
        <v>131.57894736842107</v>
      </c>
      <c r="I486" s="211">
        <f t="shared" si="279"/>
        <v>4000</v>
      </c>
      <c r="J486" s="211">
        <f t="shared" si="280"/>
        <v>5263.1578947368425</v>
      </c>
      <c r="K486" s="211">
        <f t="shared" si="281"/>
        <v>657.89473684210532</v>
      </c>
      <c r="L486" s="215">
        <v>0</v>
      </c>
      <c r="M486" s="211">
        <v>86.19</v>
      </c>
      <c r="N486" s="515">
        <v>0</v>
      </c>
      <c r="O486" s="211">
        <f t="shared" si="282"/>
        <v>0</v>
      </c>
      <c r="P486" s="216">
        <f t="shared" si="283"/>
        <v>86.19</v>
      </c>
      <c r="Q486" s="216">
        <f t="shared" si="284"/>
        <v>5176.9678947368429</v>
      </c>
      <c r="R486" s="216">
        <f t="shared" si="285"/>
        <v>657.89473684210532</v>
      </c>
      <c r="S486" s="216">
        <f t="shared" si="286"/>
        <v>4000</v>
      </c>
      <c r="T486" s="76"/>
      <c r="U486" s="216">
        <v>2000</v>
      </c>
      <c r="V486" s="216">
        <f t="shared" si="287"/>
        <v>0</v>
      </c>
      <c r="W486" s="217">
        <v>0</v>
      </c>
      <c r="X486" s="78">
        <v>2000</v>
      </c>
      <c r="Y486" s="474"/>
      <c r="AD486" s="6"/>
      <c r="AE486" s="6"/>
    </row>
    <row r="487" spans="1:31" s="5" customFormat="1" x14ac:dyDescent="0.7">
      <c r="A487" s="59">
        <v>281</v>
      </c>
      <c r="B487" s="334" t="s">
        <v>1572</v>
      </c>
      <c r="C487" s="334" t="s">
        <v>1569</v>
      </c>
      <c r="D487" s="84" t="s">
        <v>135</v>
      </c>
      <c r="E487" s="413">
        <v>45536</v>
      </c>
      <c r="F487" s="334" t="s">
        <v>1573</v>
      </c>
      <c r="G487" s="334" t="s">
        <v>1574</v>
      </c>
      <c r="H487" s="223">
        <f t="shared" si="278"/>
        <v>131.57894736842107</v>
      </c>
      <c r="I487" s="211">
        <f t="shared" si="279"/>
        <v>4000</v>
      </c>
      <c r="J487" s="211">
        <f t="shared" si="280"/>
        <v>5263.1578947368425</v>
      </c>
      <c r="K487" s="211">
        <f t="shared" si="281"/>
        <v>657.89473684210532</v>
      </c>
      <c r="L487" s="215">
        <v>0</v>
      </c>
      <c r="M487" s="211">
        <v>86.19</v>
      </c>
      <c r="N487" s="515">
        <v>0</v>
      </c>
      <c r="O487" s="211">
        <f t="shared" si="282"/>
        <v>0</v>
      </c>
      <c r="P487" s="216">
        <f t="shared" si="283"/>
        <v>86.19</v>
      </c>
      <c r="Q487" s="216">
        <f t="shared" si="284"/>
        <v>5176.9678947368429</v>
      </c>
      <c r="R487" s="216">
        <f t="shared" si="285"/>
        <v>657.89473684210532</v>
      </c>
      <c r="S487" s="216">
        <f t="shared" si="286"/>
        <v>4000</v>
      </c>
      <c r="T487" s="76"/>
      <c r="U487" s="216">
        <v>2000</v>
      </c>
      <c r="V487" s="216">
        <f t="shared" si="287"/>
        <v>0</v>
      </c>
      <c r="W487" s="217">
        <v>0</v>
      </c>
      <c r="X487" s="78">
        <v>2000</v>
      </c>
      <c r="Y487" s="474"/>
      <c r="AD487" s="6"/>
      <c r="AE487" s="6"/>
    </row>
    <row r="488" spans="1:31" s="5" customFormat="1" x14ac:dyDescent="0.7">
      <c r="A488" s="59">
        <v>282</v>
      </c>
      <c r="B488" s="83" t="s">
        <v>1575</v>
      </c>
      <c r="C488" s="83" t="s">
        <v>573</v>
      </c>
      <c r="D488" s="84" t="s">
        <v>135</v>
      </c>
      <c r="E488" s="413">
        <v>45536</v>
      </c>
      <c r="F488" s="86" t="s">
        <v>1576</v>
      </c>
      <c r="G488" s="333" t="s">
        <v>1577</v>
      </c>
      <c r="H488" s="223">
        <f t="shared" si="278"/>
        <v>131.57894736842107</v>
      </c>
      <c r="I488" s="211">
        <f t="shared" si="279"/>
        <v>4000</v>
      </c>
      <c r="J488" s="211">
        <f t="shared" si="280"/>
        <v>5263.1578947368425</v>
      </c>
      <c r="K488" s="211">
        <f t="shared" si="281"/>
        <v>657.89473684210532</v>
      </c>
      <c r="L488" s="215">
        <v>0</v>
      </c>
      <c r="M488" s="211">
        <v>86.19</v>
      </c>
      <c r="N488" s="515">
        <v>0</v>
      </c>
      <c r="O488" s="211">
        <f t="shared" si="282"/>
        <v>0</v>
      </c>
      <c r="P488" s="216">
        <f t="shared" si="283"/>
        <v>86.19</v>
      </c>
      <c r="Q488" s="216">
        <f t="shared" si="284"/>
        <v>5176.9678947368429</v>
      </c>
      <c r="R488" s="216">
        <f t="shared" si="285"/>
        <v>657.89473684210532</v>
      </c>
      <c r="S488" s="216">
        <f t="shared" si="286"/>
        <v>4000</v>
      </c>
      <c r="T488" s="76"/>
      <c r="U488" s="216">
        <v>2000</v>
      </c>
      <c r="V488" s="216">
        <f t="shared" si="287"/>
        <v>0</v>
      </c>
      <c r="W488" s="217">
        <v>0</v>
      </c>
      <c r="X488" s="78">
        <v>2000</v>
      </c>
      <c r="Y488" s="474"/>
      <c r="AD488" s="6"/>
      <c r="AE488" s="6"/>
    </row>
    <row r="489" spans="1:31" s="5" customFormat="1" x14ac:dyDescent="0.7">
      <c r="A489" s="59">
        <v>283</v>
      </c>
      <c r="B489" s="83" t="s">
        <v>1578</v>
      </c>
      <c r="C489" s="83" t="s">
        <v>1794</v>
      </c>
      <c r="D489" s="84" t="s">
        <v>135</v>
      </c>
      <c r="E489" s="413">
        <v>45536</v>
      </c>
      <c r="F489" s="86" t="s">
        <v>1579</v>
      </c>
      <c r="G489" s="86" t="s">
        <v>1580</v>
      </c>
      <c r="H489" s="223">
        <f t="shared" ref="H489:H552" si="288">+I489/30.4</f>
        <v>269.21052631578948</v>
      </c>
      <c r="I489" s="211">
        <f t="shared" ref="I489:I552" si="289">+U489*2</f>
        <v>8184</v>
      </c>
      <c r="J489" s="211">
        <f t="shared" ref="J489:J552" si="290">+I489/30.4*40</f>
        <v>10768.42105263158</v>
      </c>
      <c r="K489" s="211">
        <f t="shared" ref="K489:K552" si="291">+I489/30.4*20*0.25</f>
        <v>1346.0526315789475</v>
      </c>
      <c r="L489" s="215">
        <v>0</v>
      </c>
      <c r="M489" s="211">
        <v>485.22</v>
      </c>
      <c r="N489" s="515">
        <v>0</v>
      </c>
      <c r="O489" s="211">
        <f t="shared" ref="O489:O552" si="292">+V489*2</f>
        <v>184</v>
      </c>
      <c r="P489" s="216">
        <f t="shared" ref="P489:P552" si="293">+M489+N489+O489</f>
        <v>669.22</v>
      </c>
      <c r="Q489" s="216">
        <f t="shared" ref="Q489:Q552" si="294">+J489-M489</f>
        <v>10283.201052631581</v>
      </c>
      <c r="R489" s="216">
        <f t="shared" ref="R489:R552" si="295">+K489-N489</f>
        <v>1346.0526315789475</v>
      </c>
      <c r="S489" s="216">
        <f t="shared" ref="S489:S552" si="296">+I489-O489</f>
        <v>8000</v>
      </c>
      <c r="T489" s="76"/>
      <c r="U489" s="216">
        <v>4092</v>
      </c>
      <c r="V489" s="216">
        <f t="shared" ref="V489:V552" si="297">+U489-X489</f>
        <v>92</v>
      </c>
      <c r="W489" s="217">
        <v>0</v>
      </c>
      <c r="X489" s="78">
        <v>4000</v>
      </c>
      <c r="Y489" s="474"/>
      <c r="AD489" s="6"/>
      <c r="AE489" s="6"/>
    </row>
    <row r="490" spans="1:31" s="5" customFormat="1" x14ac:dyDescent="0.7">
      <c r="A490" s="59">
        <v>284</v>
      </c>
      <c r="B490" s="82" t="s">
        <v>1582</v>
      </c>
      <c r="C490" s="82" t="s">
        <v>651</v>
      </c>
      <c r="D490" s="84" t="s">
        <v>135</v>
      </c>
      <c r="E490" s="413">
        <v>45536</v>
      </c>
      <c r="F490" s="85" t="s">
        <v>1583</v>
      </c>
      <c r="G490" s="85" t="s">
        <v>1584</v>
      </c>
      <c r="H490" s="223">
        <f t="shared" si="288"/>
        <v>131.57894736842107</v>
      </c>
      <c r="I490" s="211">
        <f t="shared" si="289"/>
        <v>4000</v>
      </c>
      <c r="J490" s="211">
        <f t="shared" si="290"/>
        <v>5263.1578947368425</v>
      </c>
      <c r="K490" s="211">
        <f t="shared" si="291"/>
        <v>657.89473684210532</v>
      </c>
      <c r="L490" s="215">
        <v>0</v>
      </c>
      <c r="M490" s="211">
        <v>86.19</v>
      </c>
      <c r="N490" s="515">
        <v>0</v>
      </c>
      <c r="O490" s="211">
        <f t="shared" si="292"/>
        <v>0</v>
      </c>
      <c r="P490" s="216">
        <f t="shared" si="293"/>
        <v>86.19</v>
      </c>
      <c r="Q490" s="216">
        <f t="shared" si="294"/>
        <v>5176.9678947368429</v>
      </c>
      <c r="R490" s="216">
        <f t="shared" si="295"/>
        <v>657.89473684210532</v>
      </c>
      <c r="S490" s="216">
        <f t="shared" si="296"/>
        <v>4000</v>
      </c>
      <c r="T490" s="76"/>
      <c r="U490" s="216">
        <v>2000</v>
      </c>
      <c r="V490" s="216">
        <f t="shared" si="297"/>
        <v>0</v>
      </c>
      <c r="W490" s="217">
        <v>0</v>
      </c>
      <c r="X490" s="78">
        <v>2000</v>
      </c>
      <c r="Y490" s="474"/>
      <c r="AD490" s="6"/>
      <c r="AE490" s="6"/>
    </row>
    <row r="491" spans="1:31" s="5" customFormat="1" x14ac:dyDescent="0.7">
      <c r="A491" s="59">
        <v>285</v>
      </c>
      <c r="B491" s="86" t="s">
        <v>1585</v>
      </c>
      <c r="C491" s="85" t="s">
        <v>1240</v>
      </c>
      <c r="D491" s="84" t="s">
        <v>135</v>
      </c>
      <c r="E491" s="413">
        <v>45612</v>
      </c>
      <c r="F491" s="86" t="s">
        <v>1586</v>
      </c>
      <c r="G491" s="86" t="s">
        <v>1587</v>
      </c>
      <c r="H491" s="223">
        <f t="shared" si="288"/>
        <v>131.57894736842107</v>
      </c>
      <c r="I491" s="211">
        <f t="shared" si="289"/>
        <v>4000</v>
      </c>
      <c r="J491" s="211">
        <f t="shared" si="290"/>
        <v>5263.1578947368425</v>
      </c>
      <c r="K491" s="211">
        <f t="shared" si="291"/>
        <v>657.89473684210532</v>
      </c>
      <c r="L491" s="215">
        <v>0</v>
      </c>
      <c r="M491" s="211">
        <v>86.19</v>
      </c>
      <c r="N491" s="515">
        <v>0</v>
      </c>
      <c r="O491" s="211">
        <f t="shared" si="292"/>
        <v>0</v>
      </c>
      <c r="P491" s="216">
        <f t="shared" si="293"/>
        <v>86.19</v>
      </c>
      <c r="Q491" s="216">
        <f t="shared" si="294"/>
        <v>5176.9678947368429</v>
      </c>
      <c r="R491" s="216">
        <f t="shared" si="295"/>
        <v>657.89473684210532</v>
      </c>
      <c r="S491" s="216">
        <f t="shared" si="296"/>
        <v>4000</v>
      </c>
      <c r="T491" s="76"/>
      <c r="U491" s="216">
        <v>2000</v>
      </c>
      <c r="V491" s="216">
        <f t="shared" si="297"/>
        <v>0</v>
      </c>
      <c r="W491" s="217">
        <v>0</v>
      </c>
      <c r="X491" s="78">
        <v>2000</v>
      </c>
      <c r="Y491" s="474"/>
      <c r="AD491" s="6"/>
      <c r="AE491" s="6"/>
    </row>
    <row r="492" spans="1:31" s="5" customFormat="1" x14ac:dyDescent="0.7">
      <c r="A492" s="59">
        <v>286</v>
      </c>
      <c r="B492" s="86" t="s">
        <v>1588</v>
      </c>
      <c r="C492" s="86" t="s">
        <v>1589</v>
      </c>
      <c r="D492" s="84" t="s">
        <v>135</v>
      </c>
      <c r="E492" s="413">
        <v>45536</v>
      </c>
      <c r="F492" s="86" t="s">
        <v>1590</v>
      </c>
      <c r="G492" s="86" t="s">
        <v>1685</v>
      </c>
      <c r="H492" s="223">
        <f t="shared" si="288"/>
        <v>131.57894736842107</v>
      </c>
      <c r="I492" s="211">
        <f t="shared" si="289"/>
        <v>4000</v>
      </c>
      <c r="J492" s="211">
        <f t="shared" si="290"/>
        <v>5263.1578947368425</v>
      </c>
      <c r="K492" s="211">
        <f t="shared" si="291"/>
        <v>657.89473684210532</v>
      </c>
      <c r="L492" s="215">
        <v>0</v>
      </c>
      <c r="M492" s="211">
        <v>86.19</v>
      </c>
      <c r="N492" s="515">
        <v>0</v>
      </c>
      <c r="O492" s="211">
        <f t="shared" si="292"/>
        <v>0</v>
      </c>
      <c r="P492" s="216">
        <f t="shared" si="293"/>
        <v>86.19</v>
      </c>
      <c r="Q492" s="216">
        <f t="shared" si="294"/>
        <v>5176.9678947368429</v>
      </c>
      <c r="R492" s="216">
        <f t="shared" si="295"/>
        <v>657.89473684210532</v>
      </c>
      <c r="S492" s="216">
        <f t="shared" si="296"/>
        <v>4000</v>
      </c>
      <c r="T492" s="76"/>
      <c r="U492" s="216">
        <v>2000</v>
      </c>
      <c r="V492" s="216">
        <f t="shared" si="297"/>
        <v>0</v>
      </c>
      <c r="W492" s="217">
        <v>0</v>
      </c>
      <c r="X492" s="78">
        <v>2000</v>
      </c>
      <c r="Y492" s="474"/>
      <c r="AD492" s="6"/>
      <c r="AE492" s="6"/>
    </row>
    <row r="493" spans="1:31" s="5" customFormat="1" x14ac:dyDescent="0.7">
      <c r="A493" s="59">
        <v>287</v>
      </c>
      <c r="B493" s="86" t="s">
        <v>1591</v>
      </c>
      <c r="C493" s="85" t="s">
        <v>602</v>
      </c>
      <c r="D493" s="84" t="s">
        <v>135</v>
      </c>
      <c r="E493" s="413">
        <v>45612</v>
      </c>
      <c r="F493" s="70" t="s">
        <v>1682</v>
      </c>
      <c r="G493" s="70" t="s">
        <v>1683</v>
      </c>
      <c r="H493" s="223">
        <f t="shared" si="288"/>
        <v>131.57894736842107</v>
      </c>
      <c r="I493" s="211">
        <f t="shared" si="289"/>
        <v>4000</v>
      </c>
      <c r="J493" s="211">
        <f t="shared" si="290"/>
        <v>5263.1578947368425</v>
      </c>
      <c r="K493" s="211">
        <f t="shared" si="291"/>
        <v>657.89473684210532</v>
      </c>
      <c r="L493" s="215">
        <v>0</v>
      </c>
      <c r="M493" s="211">
        <v>86.19</v>
      </c>
      <c r="N493" s="515">
        <v>0</v>
      </c>
      <c r="O493" s="211">
        <f t="shared" si="292"/>
        <v>0</v>
      </c>
      <c r="P493" s="216">
        <f t="shared" si="293"/>
        <v>86.19</v>
      </c>
      <c r="Q493" s="216">
        <f t="shared" si="294"/>
        <v>5176.9678947368429</v>
      </c>
      <c r="R493" s="216">
        <f t="shared" si="295"/>
        <v>657.89473684210532</v>
      </c>
      <c r="S493" s="216">
        <f t="shared" si="296"/>
        <v>4000</v>
      </c>
      <c r="T493" s="76"/>
      <c r="U493" s="216">
        <v>2000</v>
      </c>
      <c r="V493" s="216">
        <f t="shared" si="297"/>
        <v>0</v>
      </c>
      <c r="W493" s="217">
        <v>0</v>
      </c>
      <c r="X493" s="78">
        <v>2000</v>
      </c>
      <c r="Y493" s="474"/>
      <c r="AD493" s="6"/>
      <c r="AE493" s="6"/>
    </row>
    <row r="494" spans="1:31" s="5" customFormat="1" x14ac:dyDescent="0.7">
      <c r="A494" s="59">
        <v>288</v>
      </c>
      <c r="B494" s="86" t="s">
        <v>1592</v>
      </c>
      <c r="C494" s="86" t="s">
        <v>1593</v>
      </c>
      <c r="D494" s="84" t="s">
        <v>135</v>
      </c>
      <c r="E494" s="413">
        <v>45536</v>
      </c>
      <c r="F494" s="86" t="s">
        <v>1594</v>
      </c>
      <c r="G494" s="333" t="s">
        <v>1595</v>
      </c>
      <c r="H494" s="223">
        <f t="shared" si="288"/>
        <v>197.36842105263159</v>
      </c>
      <c r="I494" s="211">
        <f t="shared" si="289"/>
        <v>6000</v>
      </c>
      <c r="J494" s="211">
        <f t="shared" si="290"/>
        <v>7894.7368421052633</v>
      </c>
      <c r="K494" s="211">
        <f t="shared" si="291"/>
        <v>986.84210526315792</v>
      </c>
      <c r="L494" s="215">
        <v>0</v>
      </c>
      <c r="M494" s="211">
        <v>254.61</v>
      </c>
      <c r="N494" s="515">
        <v>0</v>
      </c>
      <c r="O494" s="211">
        <f t="shared" si="292"/>
        <v>0</v>
      </c>
      <c r="P494" s="216">
        <f t="shared" si="293"/>
        <v>254.61</v>
      </c>
      <c r="Q494" s="216">
        <f t="shared" si="294"/>
        <v>7640.1268421052637</v>
      </c>
      <c r="R494" s="216">
        <f t="shared" si="295"/>
        <v>986.84210526315792</v>
      </c>
      <c r="S494" s="216">
        <f t="shared" si="296"/>
        <v>6000</v>
      </c>
      <c r="T494" s="76"/>
      <c r="U494" s="216">
        <v>3000</v>
      </c>
      <c r="V494" s="216">
        <f t="shared" si="297"/>
        <v>0</v>
      </c>
      <c r="W494" s="217">
        <v>0</v>
      </c>
      <c r="X494" s="78">
        <v>3000</v>
      </c>
      <c r="Y494" s="474"/>
      <c r="AD494" s="6"/>
      <c r="AE494" s="6"/>
    </row>
    <row r="495" spans="1:31" s="5" customFormat="1" x14ac:dyDescent="0.7">
      <c r="A495" s="59">
        <v>289</v>
      </c>
      <c r="B495" s="82" t="s">
        <v>1596</v>
      </c>
      <c r="C495" s="82" t="s">
        <v>1597</v>
      </c>
      <c r="D495" s="84" t="s">
        <v>135</v>
      </c>
      <c r="E495" s="413">
        <v>45536</v>
      </c>
      <c r="F495" s="85" t="s">
        <v>1675</v>
      </c>
      <c r="G495" s="334" t="s">
        <v>1598</v>
      </c>
      <c r="H495" s="223">
        <f t="shared" si="288"/>
        <v>131.57894736842107</v>
      </c>
      <c r="I495" s="211">
        <f t="shared" si="289"/>
        <v>4000</v>
      </c>
      <c r="J495" s="211">
        <f t="shared" si="290"/>
        <v>5263.1578947368425</v>
      </c>
      <c r="K495" s="211">
        <f t="shared" si="291"/>
        <v>657.89473684210532</v>
      </c>
      <c r="L495" s="215">
        <v>0</v>
      </c>
      <c r="M495" s="211">
        <v>86.19</v>
      </c>
      <c r="N495" s="515">
        <v>0</v>
      </c>
      <c r="O495" s="211">
        <f t="shared" si="292"/>
        <v>0</v>
      </c>
      <c r="P495" s="216">
        <f t="shared" si="293"/>
        <v>86.19</v>
      </c>
      <c r="Q495" s="216">
        <f t="shared" si="294"/>
        <v>5176.9678947368429</v>
      </c>
      <c r="R495" s="216">
        <f t="shared" si="295"/>
        <v>657.89473684210532</v>
      </c>
      <c r="S495" s="216">
        <f t="shared" si="296"/>
        <v>4000</v>
      </c>
      <c r="T495" s="76"/>
      <c r="U495" s="216">
        <v>2000</v>
      </c>
      <c r="V495" s="216">
        <f t="shared" si="297"/>
        <v>0</v>
      </c>
      <c r="W495" s="217">
        <v>0</v>
      </c>
      <c r="X495" s="78">
        <v>2000</v>
      </c>
      <c r="Y495" s="474"/>
      <c r="AD495" s="6"/>
      <c r="AE495" s="6"/>
    </row>
    <row r="496" spans="1:31" s="5" customFormat="1" x14ac:dyDescent="0.7">
      <c r="A496" s="59">
        <v>290</v>
      </c>
      <c r="B496" s="83" t="s">
        <v>1599</v>
      </c>
      <c r="C496" s="83" t="s">
        <v>1600</v>
      </c>
      <c r="D496" s="84" t="s">
        <v>135</v>
      </c>
      <c r="E496" s="413">
        <v>45536</v>
      </c>
      <c r="F496" s="86" t="s">
        <v>1677</v>
      </c>
      <c r="G496" s="86" t="s">
        <v>1601</v>
      </c>
      <c r="H496" s="223">
        <f t="shared" si="288"/>
        <v>131.57894736842107</v>
      </c>
      <c r="I496" s="211">
        <f t="shared" si="289"/>
        <v>4000</v>
      </c>
      <c r="J496" s="211">
        <f t="shared" si="290"/>
        <v>5263.1578947368425</v>
      </c>
      <c r="K496" s="211">
        <f t="shared" si="291"/>
        <v>657.89473684210532</v>
      </c>
      <c r="L496" s="215">
        <v>0</v>
      </c>
      <c r="M496" s="211">
        <v>86.19</v>
      </c>
      <c r="N496" s="515">
        <v>0</v>
      </c>
      <c r="O496" s="211">
        <f t="shared" si="292"/>
        <v>0</v>
      </c>
      <c r="P496" s="216">
        <f t="shared" si="293"/>
        <v>86.19</v>
      </c>
      <c r="Q496" s="216">
        <f t="shared" si="294"/>
        <v>5176.9678947368429</v>
      </c>
      <c r="R496" s="216">
        <f t="shared" si="295"/>
        <v>657.89473684210532</v>
      </c>
      <c r="S496" s="216">
        <f t="shared" si="296"/>
        <v>4000</v>
      </c>
      <c r="T496" s="76"/>
      <c r="U496" s="216">
        <v>2000</v>
      </c>
      <c r="V496" s="216">
        <f t="shared" si="297"/>
        <v>0</v>
      </c>
      <c r="W496" s="217">
        <v>0</v>
      </c>
      <c r="X496" s="262">
        <v>2000</v>
      </c>
      <c r="Y496" s="474"/>
      <c r="AD496" s="6"/>
      <c r="AE496" s="6"/>
    </row>
    <row r="497" spans="1:31" s="5" customFormat="1" x14ac:dyDescent="0.7">
      <c r="A497" s="59">
        <v>291</v>
      </c>
      <c r="B497" s="83" t="s">
        <v>1602</v>
      </c>
      <c r="C497" s="83" t="s">
        <v>1603</v>
      </c>
      <c r="D497" s="84" t="s">
        <v>135</v>
      </c>
      <c r="E497" s="413">
        <v>45536</v>
      </c>
      <c r="F497" s="86" t="s">
        <v>1604</v>
      </c>
      <c r="G497" s="86" t="s">
        <v>1686</v>
      </c>
      <c r="H497" s="223">
        <f t="shared" si="288"/>
        <v>131.57894736842107</v>
      </c>
      <c r="I497" s="211">
        <f t="shared" si="289"/>
        <v>4000</v>
      </c>
      <c r="J497" s="211">
        <f t="shared" si="290"/>
        <v>5263.1578947368425</v>
      </c>
      <c r="K497" s="211">
        <f t="shared" si="291"/>
        <v>657.89473684210532</v>
      </c>
      <c r="L497" s="215">
        <v>0</v>
      </c>
      <c r="M497" s="211">
        <v>86.19</v>
      </c>
      <c r="N497" s="515">
        <v>0</v>
      </c>
      <c r="O497" s="211">
        <f t="shared" si="292"/>
        <v>0</v>
      </c>
      <c r="P497" s="216">
        <f t="shared" si="293"/>
        <v>86.19</v>
      </c>
      <c r="Q497" s="216">
        <f t="shared" si="294"/>
        <v>5176.9678947368429</v>
      </c>
      <c r="R497" s="216">
        <f t="shared" si="295"/>
        <v>657.89473684210532</v>
      </c>
      <c r="S497" s="216">
        <f t="shared" si="296"/>
        <v>4000</v>
      </c>
      <c r="T497" s="76"/>
      <c r="U497" s="216">
        <v>2000</v>
      </c>
      <c r="V497" s="216">
        <f t="shared" si="297"/>
        <v>0</v>
      </c>
      <c r="W497" s="217">
        <v>0</v>
      </c>
      <c r="X497" s="78">
        <v>2000</v>
      </c>
      <c r="Y497" s="474"/>
      <c r="AD497" s="6"/>
      <c r="AE497" s="6"/>
    </row>
    <row r="498" spans="1:31" s="5" customFormat="1" x14ac:dyDescent="0.7">
      <c r="A498" s="59">
        <v>292</v>
      </c>
      <c r="B498" s="83" t="s">
        <v>1605</v>
      </c>
      <c r="C498" s="83" t="s">
        <v>1606</v>
      </c>
      <c r="D498" s="84" t="s">
        <v>135</v>
      </c>
      <c r="E498" s="413">
        <v>45536</v>
      </c>
      <c r="F498" s="86" t="s">
        <v>1607</v>
      </c>
      <c r="G498" s="86" t="s">
        <v>1608</v>
      </c>
      <c r="H498" s="223">
        <f t="shared" si="288"/>
        <v>131.57894736842107</v>
      </c>
      <c r="I498" s="211">
        <f t="shared" si="289"/>
        <v>4000</v>
      </c>
      <c r="J498" s="211">
        <f t="shared" si="290"/>
        <v>5263.1578947368425</v>
      </c>
      <c r="K498" s="211">
        <f t="shared" si="291"/>
        <v>657.89473684210532</v>
      </c>
      <c r="L498" s="215">
        <v>0</v>
      </c>
      <c r="M498" s="211">
        <v>86.19</v>
      </c>
      <c r="N498" s="515">
        <v>0</v>
      </c>
      <c r="O498" s="211">
        <f t="shared" si="292"/>
        <v>0</v>
      </c>
      <c r="P498" s="216">
        <f t="shared" si="293"/>
        <v>86.19</v>
      </c>
      <c r="Q498" s="216">
        <f t="shared" si="294"/>
        <v>5176.9678947368429</v>
      </c>
      <c r="R498" s="216">
        <f t="shared" si="295"/>
        <v>657.89473684210532</v>
      </c>
      <c r="S498" s="216">
        <f t="shared" si="296"/>
        <v>4000</v>
      </c>
      <c r="T498" s="76"/>
      <c r="U498" s="216">
        <v>2000</v>
      </c>
      <c r="V498" s="216">
        <f t="shared" si="297"/>
        <v>0</v>
      </c>
      <c r="W498" s="217">
        <v>0</v>
      </c>
      <c r="X498" s="78">
        <v>2000</v>
      </c>
      <c r="Y498" s="474"/>
      <c r="AD498" s="6"/>
      <c r="AE498" s="6"/>
    </row>
    <row r="499" spans="1:31" s="5" customFormat="1" x14ac:dyDescent="0.7">
      <c r="A499" s="59">
        <v>293</v>
      </c>
      <c r="B499" s="82" t="s">
        <v>1609</v>
      </c>
      <c r="C499" s="82" t="s">
        <v>1610</v>
      </c>
      <c r="D499" s="84" t="s">
        <v>135</v>
      </c>
      <c r="E499" s="413">
        <v>45536</v>
      </c>
      <c r="F499" s="85" t="s">
        <v>1611</v>
      </c>
      <c r="G499" s="85" t="s">
        <v>1676</v>
      </c>
      <c r="H499" s="223">
        <f t="shared" si="288"/>
        <v>197.36842105263159</v>
      </c>
      <c r="I499" s="211">
        <f t="shared" si="289"/>
        <v>6000</v>
      </c>
      <c r="J499" s="211">
        <f t="shared" si="290"/>
        <v>7894.7368421052633</v>
      </c>
      <c r="K499" s="211">
        <f t="shared" si="291"/>
        <v>986.84210526315792</v>
      </c>
      <c r="L499" s="215">
        <v>0</v>
      </c>
      <c r="M499" s="211">
        <v>254.61</v>
      </c>
      <c r="N499" s="515">
        <v>0</v>
      </c>
      <c r="O499" s="211">
        <f t="shared" si="292"/>
        <v>0</v>
      </c>
      <c r="P499" s="216">
        <f t="shared" si="293"/>
        <v>254.61</v>
      </c>
      <c r="Q499" s="216">
        <f t="shared" si="294"/>
        <v>7640.1268421052637</v>
      </c>
      <c r="R499" s="216">
        <f t="shared" si="295"/>
        <v>986.84210526315792</v>
      </c>
      <c r="S499" s="216">
        <f t="shared" si="296"/>
        <v>6000</v>
      </c>
      <c r="T499" s="76"/>
      <c r="U499" s="216">
        <v>3000</v>
      </c>
      <c r="V499" s="216">
        <f t="shared" si="297"/>
        <v>0</v>
      </c>
      <c r="W499" s="217">
        <v>0</v>
      </c>
      <c r="X499" s="78">
        <v>3000</v>
      </c>
      <c r="Y499" s="474"/>
      <c r="AD499" s="6"/>
      <c r="AE499" s="6"/>
    </row>
    <row r="500" spans="1:31" s="5" customFormat="1" x14ac:dyDescent="0.7">
      <c r="A500" s="59">
        <v>294</v>
      </c>
      <c r="B500" s="82" t="s">
        <v>1679</v>
      </c>
      <c r="C500" s="82" t="s">
        <v>1612</v>
      </c>
      <c r="D500" s="84" t="s">
        <v>135</v>
      </c>
      <c r="E500" s="413">
        <v>45536</v>
      </c>
      <c r="F500" s="85" t="s">
        <v>1613</v>
      </c>
      <c r="G500" s="85" t="s">
        <v>1614</v>
      </c>
      <c r="H500" s="223">
        <f t="shared" si="288"/>
        <v>197.36842105263159</v>
      </c>
      <c r="I500" s="211">
        <f t="shared" si="289"/>
        <v>6000</v>
      </c>
      <c r="J500" s="211">
        <f t="shared" si="290"/>
        <v>7894.7368421052633</v>
      </c>
      <c r="K500" s="211">
        <f t="shared" si="291"/>
        <v>986.84210526315792</v>
      </c>
      <c r="L500" s="215">
        <v>0</v>
      </c>
      <c r="M500" s="211">
        <v>254.61</v>
      </c>
      <c r="N500" s="515">
        <v>0</v>
      </c>
      <c r="O500" s="211">
        <f t="shared" si="292"/>
        <v>0</v>
      </c>
      <c r="P500" s="216">
        <f t="shared" si="293"/>
        <v>254.61</v>
      </c>
      <c r="Q500" s="216">
        <f t="shared" si="294"/>
        <v>7640.1268421052637</v>
      </c>
      <c r="R500" s="216">
        <f t="shared" si="295"/>
        <v>986.84210526315792</v>
      </c>
      <c r="S500" s="216">
        <f t="shared" si="296"/>
        <v>6000</v>
      </c>
      <c r="T500" s="76"/>
      <c r="U500" s="216">
        <v>3000</v>
      </c>
      <c r="V500" s="216">
        <f t="shared" si="297"/>
        <v>0</v>
      </c>
      <c r="W500" s="217">
        <v>0</v>
      </c>
      <c r="X500" s="78">
        <v>3000</v>
      </c>
      <c r="Y500" s="474"/>
      <c r="AD500" s="6"/>
      <c r="AE500" s="6"/>
    </row>
    <row r="501" spans="1:31" s="5" customFormat="1" x14ac:dyDescent="0.7">
      <c r="A501" s="59">
        <v>295</v>
      </c>
      <c r="B501" s="83" t="s">
        <v>1615</v>
      </c>
      <c r="C501" s="82" t="s">
        <v>839</v>
      </c>
      <c r="D501" s="84" t="s">
        <v>135</v>
      </c>
      <c r="E501" s="413">
        <v>45536</v>
      </c>
      <c r="F501" s="86" t="s">
        <v>1616</v>
      </c>
      <c r="G501" s="86" t="s">
        <v>1617</v>
      </c>
      <c r="H501" s="223">
        <f t="shared" si="288"/>
        <v>197.36842105263159</v>
      </c>
      <c r="I501" s="211">
        <f t="shared" si="289"/>
        <v>6000</v>
      </c>
      <c r="J501" s="211">
        <f t="shared" si="290"/>
        <v>7894.7368421052633</v>
      </c>
      <c r="K501" s="211">
        <f t="shared" si="291"/>
        <v>986.84210526315792</v>
      </c>
      <c r="L501" s="215">
        <v>0</v>
      </c>
      <c r="M501" s="211">
        <v>254.61</v>
      </c>
      <c r="N501" s="515">
        <v>0</v>
      </c>
      <c r="O501" s="211">
        <f t="shared" si="292"/>
        <v>0</v>
      </c>
      <c r="P501" s="216">
        <f t="shared" si="293"/>
        <v>254.61</v>
      </c>
      <c r="Q501" s="216">
        <f t="shared" si="294"/>
        <v>7640.1268421052637</v>
      </c>
      <c r="R501" s="216">
        <f t="shared" si="295"/>
        <v>986.84210526315792</v>
      </c>
      <c r="S501" s="216">
        <f t="shared" si="296"/>
        <v>6000</v>
      </c>
      <c r="T501" s="76"/>
      <c r="U501" s="216">
        <v>3000</v>
      </c>
      <c r="V501" s="216">
        <f t="shared" si="297"/>
        <v>0</v>
      </c>
      <c r="W501" s="217">
        <v>0</v>
      </c>
      <c r="X501" s="78">
        <v>3000</v>
      </c>
      <c r="Y501" s="474"/>
      <c r="AD501" s="6"/>
      <c r="AE501" s="6"/>
    </row>
    <row r="502" spans="1:31" s="5" customFormat="1" x14ac:dyDescent="0.25">
      <c r="A502" s="59">
        <v>296</v>
      </c>
      <c r="B502" s="70" t="s">
        <v>748</v>
      </c>
      <c r="C502" s="70" t="s">
        <v>741</v>
      </c>
      <c r="D502" s="72" t="s">
        <v>135</v>
      </c>
      <c r="E502" s="413">
        <v>45536</v>
      </c>
      <c r="F502" s="70" t="s">
        <v>749</v>
      </c>
      <c r="G502" s="70" t="s">
        <v>750</v>
      </c>
      <c r="H502" s="223">
        <f t="shared" si="288"/>
        <v>131.57894736842107</v>
      </c>
      <c r="I502" s="211">
        <f t="shared" si="289"/>
        <v>4000</v>
      </c>
      <c r="J502" s="211">
        <f t="shared" si="290"/>
        <v>5263.1578947368425</v>
      </c>
      <c r="K502" s="211">
        <f t="shared" si="291"/>
        <v>657.89473684210532</v>
      </c>
      <c r="L502" s="215">
        <v>0</v>
      </c>
      <c r="M502" s="211">
        <v>86.19</v>
      </c>
      <c r="N502" s="515">
        <v>0</v>
      </c>
      <c r="O502" s="211">
        <f t="shared" si="292"/>
        <v>0</v>
      </c>
      <c r="P502" s="216">
        <f t="shared" si="293"/>
        <v>86.19</v>
      </c>
      <c r="Q502" s="216">
        <f t="shared" si="294"/>
        <v>5176.9678947368429</v>
      </c>
      <c r="R502" s="216">
        <f t="shared" si="295"/>
        <v>657.89473684210532</v>
      </c>
      <c r="S502" s="216">
        <f t="shared" si="296"/>
        <v>4000</v>
      </c>
      <c r="T502" s="76"/>
      <c r="U502" s="216">
        <v>2000</v>
      </c>
      <c r="V502" s="216">
        <f t="shared" si="297"/>
        <v>0</v>
      </c>
      <c r="W502" s="217">
        <v>0</v>
      </c>
      <c r="X502" s="78">
        <v>2000</v>
      </c>
      <c r="Y502" s="474"/>
      <c r="AD502" s="6"/>
      <c r="AE502" s="6"/>
    </row>
    <row r="503" spans="1:31" s="5" customFormat="1" x14ac:dyDescent="0.25">
      <c r="A503" s="59">
        <v>297</v>
      </c>
      <c r="B503" s="70" t="s">
        <v>751</v>
      </c>
      <c r="C503" s="70" t="s">
        <v>752</v>
      </c>
      <c r="D503" s="72" t="s">
        <v>135</v>
      </c>
      <c r="E503" s="413">
        <v>45536</v>
      </c>
      <c r="F503" s="70" t="s">
        <v>753</v>
      </c>
      <c r="G503" s="70" t="s">
        <v>754</v>
      </c>
      <c r="H503" s="223">
        <f t="shared" si="288"/>
        <v>131.57894736842107</v>
      </c>
      <c r="I503" s="211">
        <f t="shared" si="289"/>
        <v>4000</v>
      </c>
      <c r="J503" s="211">
        <f t="shared" si="290"/>
        <v>5263.1578947368425</v>
      </c>
      <c r="K503" s="211">
        <f t="shared" si="291"/>
        <v>657.89473684210532</v>
      </c>
      <c r="L503" s="215">
        <v>0</v>
      </c>
      <c r="M503" s="211">
        <v>86.19</v>
      </c>
      <c r="N503" s="515">
        <v>0</v>
      </c>
      <c r="O503" s="211">
        <f t="shared" si="292"/>
        <v>0</v>
      </c>
      <c r="P503" s="216">
        <f t="shared" si="293"/>
        <v>86.19</v>
      </c>
      <c r="Q503" s="216">
        <f t="shared" si="294"/>
        <v>5176.9678947368429</v>
      </c>
      <c r="R503" s="216">
        <f t="shared" si="295"/>
        <v>657.89473684210532</v>
      </c>
      <c r="S503" s="216">
        <f t="shared" si="296"/>
        <v>4000</v>
      </c>
      <c r="T503" s="76"/>
      <c r="U503" s="216">
        <v>2000</v>
      </c>
      <c r="V503" s="216">
        <f t="shared" si="297"/>
        <v>0</v>
      </c>
      <c r="W503" s="217">
        <v>0</v>
      </c>
      <c r="X503" s="78">
        <v>2000</v>
      </c>
      <c r="Y503" s="474"/>
      <c r="AD503" s="6"/>
      <c r="AE503" s="6"/>
    </row>
    <row r="504" spans="1:31" s="5" customFormat="1" x14ac:dyDescent="0.25">
      <c r="A504" s="59">
        <v>298</v>
      </c>
      <c r="B504" s="70" t="s">
        <v>755</v>
      </c>
      <c r="C504" s="70" t="s">
        <v>756</v>
      </c>
      <c r="D504" s="72" t="s">
        <v>135</v>
      </c>
      <c r="E504" s="413">
        <v>45536</v>
      </c>
      <c r="F504" s="70" t="s">
        <v>757</v>
      </c>
      <c r="G504" s="70" t="s">
        <v>1461</v>
      </c>
      <c r="H504" s="223">
        <f t="shared" si="288"/>
        <v>131.57894736842107</v>
      </c>
      <c r="I504" s="211">
        <f t="shared" si="289"/>
        <v>4000</v>
      </c>
      <c r="J504" s="211">
        <f t="shared" si="290"/>
        <v>5263.1578947368425</v>
      </c>
      <c r="K504" s="211">
        <f t="shared" si="291"/>
        <v>657.89473684210532</v>
      </c>
      <c r="L504" s="215">
        <v>0</v>
      </c>
      <c r="M504" s="211">
        <v>86.19</v>
      </c>
      <c r="N504" s="515">
        <v>0</v>
      </c>
      <c r="O504" s="211">
        <f t="shared" si="292"/>
        <v>0</v>
      </c>
      <c r="P504" s="216">
        <f t="shared" si="293"/>
        <v>86.19</v>
      </c>
      <c r="Q504" s="216">
        <f t="shared" si="294"/>
        <v>5176.9678947368429</v>
      </c>
      <c r="R504" s="216">
        <f t="shared" si="295"/>
        <v>657.89473684210532</v>
      </c>
      <c r="S504" s="216">
        <f t="shared" si="296"/>
        <v>4000</v>
      </c>
      <c r="T504" s="76"/>
      <c r="U504" s="216">
        <v>2000</v>
      </c>
      <c r="V504" s="216">
        <f t="shared" si="297"/>
        <v>0</v>
      </c>
      <c r="W504" s="227">
        <v>0</v>
      </c>
      <c r="X504" s="78">
        <v>2000</v>
      </c>
      <c r="Y504" s="474"/>
      <c r="AD504" s="6"/>
      <c r="AE504" s="6"/>
    </row>
    <row r="505" spans="1:31" s="5" customFormat="1" x14ac:dyDescent="0.25">
      <c r="A505" s="59">
        <v>299</v>
      </c>
      <c r="B505" s="70" t="s">
        <v>797</v>
      </c>
      <c r="C505" s="71" t="s">
        <v>798</v>
      </c>
      <c r="D505" s="72" t="s">
        <v>135</v>
      </c>
      <c r="E505" s="413">
        <v>45536</v>
      </c>
      <c r="F505" s="70" t="s">
        <v>799</v>
      </c>
      <c r="G505" s="70" t="s">
        <v>800</v>
      </c>
      <c r="H505" s="223">
        <f t="shared" si="288"/>
        <v>131.57894736842107</v>
      </c>
      <c r="I505" s="211">
        <f t="shared" si="289"/>
        <v>4000</v>
      </c>
      <c r="J505" s="211">
        <f t="shared" si="290"/>
        <v>5263.1578947368425</v>
      </c>
      <c r="K505" s="211">
        <f t="shared" si="291"/>
        <v>657.89473684210532</v>
      </c>
      <c r="L505" s="215">
        <v>0</v>
      </c>
      <c r="M505" s="211">
        <v>86.19</v>
      </c>
      <c r="N505" s="515">
        <v>0</v>
      </c>
      <c r="O505" s="211">
        <f t="shared" si="292"/>
        <v>0</v>
      </c>
      <c r="P505" s="216">
        <f t="shared" si="293"/>
        <v>86.19</v>
      </c>
      <c r="Q505" s="216">
        <f t="shared" si="294"/>
        <v>5176.9678947368429</v>
      </c>
      <c r="R505" s="216">
        <f t="shared" si="295"/>
        <v>657.89473684210532</v>
      </c>
      <c r="S505" s="216">
        <f t="shared" si="296"/>
        <v>4000</v>
      </c>
      <c r="T505" s="76"/>
      <c r="U505" s="216">
        <v>2000</v>
      </c>
      <c r="V505" s="216">
        <f t="shared" si="297"/>
        <v>0</v>
      </c>
      <c r="W505" s="217">
        <v>0</v>
      </c>
      <c r="X505" s="78">
        <v>2000</v>
      </c>
      <c r="Y505" s="474"/>
      <c r="AD505" s="6"/>
      <c r="AE505" s="6"/>
    </row>
    <row r="506" spans="1:31" s="5" customFormat="1" x14ac:dyDescent="0.25">
      <c r="A506" s="59">
        <v>300</v>
      </c>
      <c r="B506" s="70" t="s">
        <v>809</v>
      </c>
      <c r="C506" s="71" t="s">
        <v>798</v>
      </c>
      <c r="D506" s="72" t="s">
        <v>135</v>
      </c>
      <c r="E506" s="413">
        <v>45536</v>
      </c>
      <c r="F506" s="70" t="s">
        <v>810</v>
      </c>
      <c r="G506" s="70" t="s">
        <v>811</v>
      </c>
      <c r="H506" s="223">
        <f t="shared" si="288"/>
        <v>131.57894736842107</v>
      </c>
      <c r="I506" s="211">
        <f t="shared" si="289"/>
        <v>4000</v>
      </c>
      <c r="J506" s="211">
        <f t="shared" si="290"/>
        <v>5263.1578947368425</v>
      </c>
      <c r="K506" s="211">
        <f t="shared" si="291"/>
        <v>657.89473684210532</v>
      </c>
      <c r="L506" s="215">
        <v>0</v>
      </c>
      <c r="M506" s="211">
        <v>86.19</v>
      </c>
      <c r="N506" s="515">
        <v>0</v>
      </c>
      <c r="O506" s="211">
        <f t="shared" si="292"/>
        <v>0</v>
      </c>
      <c r="P506" s="216">
        <f t="shared" si="293"/>
        <v>86.19</v>
      </c>
      <c r="Q506" s="216">
        <f t="shared" si="294"/>
        <v>5176.9678947368429</v>
      </c>
      <c r="R506" s="216">
        <f t="shared" si="295"/>
        <v>657.89473684210532</v>
      </c>
      <c r="S506" s="216">
        <f t="shared" si="296"/>
        <v>4000</v>
      </c>
      <c r="T506" s="76"/>
      <c r="U506" s="216">
        <v>2000</v>
      </c>
      <c r="V506" s="216">
        <f t="shared" si="297"/>
        <v>0</v>
      </c>
      <c r="W506" s="217">
        <v>0</v>
      </c>
      <c r="X506" s="78">
        <v>2000</v>
      </c>
      <c r="Y506" s="474"/>
      <c r="AD506" s="6"/>
      <c r="AE506" s="6"/>
    </row>
    <row r="507" spans="1:31" s="5" customFormat="1" x14ac:dyDescent="0.25">
      <c r="A507" s="59">
        <v>301</v>
      </c>
      <c r="B507" s="70" t="s">
        <v>820</v>
      </c>
      <c r="C507" s="71" t="s">
        <v>821</v>
      </c>
      <c r="D507" s="72" t="s">
        <v>135</v>
      </c>
      <c r="E507" s="413">
        <v>45536</v>
      </c>
      <c r="F507" s="70" t="s">
        <v>822</v>
      </c>
      <c r="G507" s="70" t="s">
        <v>823</v>
      </c>
      <c r="H507" s="223">
        <f t="shared" si="288"/>
        <v>164.47368421052633</v>
      </c>
      <c r="I507" s="211">
        <f t="shared" si="289"/>
        <v>5000</v>
      </c>
      <c r="J507" s="211">
        <f t="shared" si="290"/>
        <v>6578.9473684210534</v>
      </c>
      <c r="K507" s="211">
        <f t="shared" si="291"/>
        <v>822.36842105263167</v>
      </c>
      <c r="L507" s="215">
        <v>0</v>
      </c>
      <c r="M507" s="211">
        <v>170.4</v>
      </c>
      <c r="N507" s="515">
        <v>0</v>
      </c>
      <c r="O507" s="211">
        <f t="shared" si="292"/>
        <v>0</v>
      </c>
      <c r="P507" s="216">
        <f t="shared" si="293"/>
        <v>170.4</v>
      </c>
      <c r="Q507" s="216">
        <f t="shared" si="294"/>
        <v>6408.5473684210538</v>
      </c>
      <c r="R507" s="216">
        <f t="shared" si="295"/>
        <v>822.36842105263167</v>
      </c>
      <c r="S507" s="216">
        <f t="shared" si="296"/>
        <v>5000</v>
      </c>
      <c r="T507" s="76"/>
      <c r="U507" s="216">
        <v>2500</v>
      </c>
      <c r="V507" s="216">
        <f t="shared" si="297"/>
        <v>0</v>
      </c>
      <c r="W507" s="217">
        <v>0</v>
      </c>
      <c r="X507" s="78">
        <v>2500</v>
      </c>
      <c r="Y507" s="474"/>
      <c r="AD507" s="6"/>
      <c r="AE507" s="6"/>
    </row>
    <row r="508" spans="1:31" s="5" customFormat="1" x14ac:dyDescent="0.25">
      <c r="A508" s="59">
        <v>302</v>
      </c>
      <c r="B508" s="70" t="s">
        <v>828</v>
      </c>
      <c r="C508" s="71" t="s">
        <v>829</v>
      </c>
      <c r="D508" s="72" t="s">
        <v>135</v>
      </c>
      <c r="E508" s="413">
        <v>45536</v>
      </c>
      <c r="F508" s="70" t="s">
        <v>830</v>
      </c>
      <c r="G508" s="70" t="s">
        <v>831</v>
      </c>
      <c r="H508" s="223">
        <f t="shared" si="288"/>
        <v>164.47368421052633</v>
      </c>
      <c r="I508" s="211">
        <f t="shared" si="289"/>
        <v>5000</v>
      </c>
      <c r="J508" s="211">
        <f t="shared" si="290"/>
        <v>6578.9473684210534</v>
      </c>
      <c r="K508" s="211">
        <f t="shared" si="291"/>
        <v>822.36842105263167</v>
      </c>
      <c r="L508" s="215">
        <v>0</v>
      </c>
      <c r="M508" s="211">
        <v>170.4</v>
      </c>
      <c r="N508" s="515">
        <v>0</v>
      </c>
      <c r="O508" s="211">
        <f t="shared" si="292"/>
        <v>0</v>
      </c>
      <c r="P508" s="216">
        <f t="shared" si="293"/>
        <v>170.4</v>
      </c>
      <c r="Q508" s="216">
        <f t="shared" si="294"/>
        <v>6408.5473684210538</v>
      </c>
      <c r="R508" s="216">
        <f t="shared" si="295"/>
        <v>822.36842105263167</v>
      </c>
      <c r="S508" s="216">
        <f t="shared" si="296"/>
        <v>5000</v>
      </c>
      <c r="T508" s="76"/>
      <c r="U508" s="216">
        <v>2500</v>
      </c>
      <c r="V508" s="216">
        <f t="shared" si="297"/>
        <v>0</v>
      </c>
      <c r="W508" s="217">
        <v>0</v>
      </c>
      <c r="X508" s="78">
        <v>2500</v>
      </c>
      <c r="Y508" s="474"/>
      <c r="AD508" s="6"/>
      <c r="AE508" s="6"/>
    </row>
    <row r="509" spans="1:31" s="5" customFormat="1" x14ac:dyDescent="0.25">
      <c r="A509" s="59">
        <v>303</v>
      </c>
      <c r="B509" s="70" t="s">
        <v>835</v>
      </c>
      <c r="C509" s="71" t="s">
        <v>829</v>
      </c>
      <c r="D509" s="72" t="s">
        <v>135</v>
      </c>
      <c r="E509" s="413">
        <v>45536</v>
      </c>
      <c r="F509" s="70" t="s">
        <v>836</v>
      </c>
      <c r="G509" s="70" t="s">
        <v>837</v>
      </c>
      <c r="H509" s="223">
        <f t="shared" si="288"/>
        <v>131.57894736842107</v>
      </c>
      <c r="I509" s="211">
        <f t="shared" si="289"/>
        <v>4000</v>
      </c>
      <c r="J509" s="211">
        <f t="shared" si="290"/>
        <v>5263.1578947368425</v>
      </c>
      <c r="K509" s="211">
        <f t="shared" si="291"/>
        <v>657.89473684210532</v>
      </c>
      <c r="L509" s="215">
        <v>0</v>
      </c>
      <c r="M509" s="211">
        <v>86.19</v>
      </c>
      <c r="N509" s="515">
        <v>0</v>
      </c>
      <c r="O509" s="211">
        <f t="shared" si="292"/>
        <v>0</v>
      </c>
      <c r="P509" s="216">
        <f t="shared" si="293"/>
        <v>86.19</v>
      </c>
      <c r="Q509" s="216">
        <f t="shared" si="294"/>
        <v>5176.9678947368429</v>
      </c>
      <c r="R509" s="216">
        <f t="shared" si="295"/>
        <v>657.89473684210532</v>
      </c>
      <c r="S509" s="216">
        <f t="shared" si="296"/>
        <v>4000</v>
      </c>
      <c r="T509" s="76"/>
      <c r="U509" s="216">
        <v>2000</v>
      </c>
      <c r="V509" s="216">
        <f t="shared" si="297"/>
        <v>0</v>
      </c>
      <c r="W509" s="217">
        <v>0</v>
      </c>
      <c r="X509" s="78">
        <v>2000</v>
      </c>
      <c r="Y509" s="474"/>
      <c r="AD509" s="6"/>
      <c r="AE509" s="6"/>
    </row>
    <row r="510" spans="1:31" s="5" customFormat="1" x14ac:dyDescent="0.25">
      <c r="A510" s="59">
        <v>304</v>
      </c>
      <c r="B510" s="70" t="s">
        <v>436</v>
      </c>
      <c r="C510" s="70" t="s">
        <v>437</v>
      </c>
      <c r="D510" s="72" t="s">
        <v>135</v>
      </c>
      <c r="E510" s="413">
        <v>45536</v>
      </c>
      <c r="F510" s="70" t="s">
        <v>438</v>
      </c>
      <c r="G510" s="70" t="s">
        <v>1462</v>
      </c>
      <c r="H510" s="223">
        <f t="shared" si="288"/>
        <v>98.684210526315795</v>
      </c>
      <c r="I510" s="211">
        <f t="shared" si="289"/>
        <v>3000</v>
      </c>
      <c r="J510" s="211">
        <f t="shared" si="290"/>
        <v>3947.3684210526317</v>
      </c>
      <c r="K510" s="211">
        <f t="shared" si="291"/>
        <v>493.42105263157896</v>
      </c>
      <c r="L510" s="215">
        <v>0</v>
      </c>
      <c r="M510" s="211">
        <v>10.62</v>
      </c>
      <c r="N510" s="515">
        <v>0</v>
      </c>
      <c r="O510" s="211">
        <f t="shared" si="292"/>
        <v>0</v>
      </c>
      <c r="P510" s="216">
        <f t="shared" si="293"/>
        <v>10.62</v>
      </c>
      <c r="Q510" s="216">
        <f t="shared" si="294"/>
        <v>3936.7484210526318</v>
      </c>
      <c r="R510" s="216">
        <f t="shared" si="295"/>
        <v>493.42105263157896</v>
      </c>
      <c r="S510" s="216">
        <f t="shared" si="296"/>
        <v>3000</v>
      </c>
      <c r="T510" s="76"/>
      <c r="U510" s="216">
        <v>1500</v>
      </c>
      <c r="V510" s="216">
        <f t="shared" si="297"/>
        <v>0</v>
      </c>
      <c r="W510" s="217">
        <v>0</v>
      </c>
      <c r="X510" s="78">
        <v>1500</v>
      </c>
      <c r="Y510" s="474"/>
      <c r="AD510" s="6"/>
      <c r="AE510" s="6"/>
    </row>
    <row r="511" spans="1:31" s="5" customFormat="1" x14ac:dyDescent="0.25">
      <c r="A511" s="59">
        <v>305</v>
      </c>
      <c r="B511" s="70" t="s">
        <v>1454</v>
      </c>
      <c r="C511" s="70" t="s">
        <v>447</v>
      </c>
      <c r="D511" s="72" t="s">
        <v>135</v>
      </c>
      <c r="E511" s="413">
        <v>45536</v>
      </c>
      <c r="F511" s="70" t="s">
        <v>448</v>
      </c>
      <c r="G511" s="70" t="s">
        <v>449</v>
      </c>
      <c r="H511" s="223">
        <f t="shared" si="288"/>
        <v>131.57894736842107</v>
      </c>
      <c r="I511" s="211">
        <f t="shared" si="289"/>
        <v>4000</v>
      </c>
      <c r="J511" s="211">
        <f t="shared" si="290"/>
        <v>5263.1578947368425</v>
      </c>
      <c r="K511" s="211">
        <f t="shared" si="291"/>
        <v>657.89473684210532</v>
      </c>
      <c r="L511" s="215">
        <v>0</v>
      </c>
      <c r="M511" s="211">
        <v>86.19</v>
      </c>
      <c r="N511" s="515">
        <v>0</v>
      </c>
      <c r="O511" s="211">
        <f t="shared" si="292"/>
        <v>0</v>
      </c>
      <c r="P511" s="216">
        <f t="shared" si="293"/>
        <v>86.19</v>
      </c>
      <c r="Q511" s="216">
        <f t="shared" si="294"/>
        <v>5176.9678947368429</v>
      </c>
      <c r="R511" s="216">
        <f t="shared" si="295"/>
        <v>657.89473684210532</v>
      </c>
      <c r="S511" s="216">
        <f t="shared" si="296"/>
        <v>4000</v>
      </c>
      <c r="T511" s="76"/>
      <c r="U511" s="216">
        <v>2000</v>
      </c>
      <c r="V511" s="216">
        <f t="shared" si="297"/>
        <v>0</v>
      </c>
      <c r="W511" s="217">
        <v>0</v>
      </c>
      <c r="X511" s="78">
        <v>2000</v>
      </c>
      <c r="Y511" s="474"/>
      <c r="AD511" s="6"/>
      <c r="AE511" s="6"/>
    </row>
    <row r="512" spans="1:31" s="5" customFormat="1" x14ac:dyDescent="0.25">
      <c r="A512" s="59">
        <v>306</v>
      </c>
      <c r="B512" s="218" t="s">
        <v>504</v>
      </c>
      <c r="C512" s="223" t="s">
        <v>505</v>
      </c>
      <c r="D512" s="222" t="s">
        <v>135</v>
      </c>
      <c r="E512" s="422">
        <v>45536</v>
      </c>
      <c r="F512" s="223" t="s">
        <v>506</v>
      </c>
      <c r="G512" s="223" t="s">
        <v>507</v>
      </c>
      <c r="H512" s="223">
        <f t="shared" si="288"/>
        <v>98.684210526315795</v>
      </c>
      <c r="I512" s="211">
        <f t="shared" si="289"/>
        <v>3000</v>
      </c>
      <c r="J512" s="211">
        <f t="shared" si="290"/>
        <v>3947.3684210526317</v>
      </c>
      <c r="K512" s="211">
        <f t="shared" si="291"/>
        <v>493.42105263157896</v>
      </c>
      <c r="L512" s="215">
        <v>0</v>
      </c>
      <c r="M512" s="211">
        <v>10.62</v>
      </c>
      <c r="N512" s="515">
        <v>0</v>
      </c>
      <c r="O512" s="211">
        <f t="shared" si="292"/>
        <v>0</v>
      </c>
      <c r="P512" s="216">
        <f t="shared" si="293"/>
        <v>10.62</v>
      </c>
      <c r="Q512" s="216">
        <f t="shared" si="294"/>
        <v>3936.7484210526318</v>
      </c>
      <c r="R512" s="216">
        <f t="shared" si="295"/>
        <v>493.42105263157896</v>
      </c>
      <c r="S512" s="216">
        <f t="shared" si="296"/>
        <v>3000</v>
      </c>
      <c r="T512" s="76"/>
      <c r="U512" s="216">
        <v>1500</v>
      </c>
      <c r="V512" s="216">
        <f t="shared" si="297"/>
        <v>0</v>
      </c>
      <c r="W512" s="227">
        <v>0</v>
      </c>
      <c r="X512" s="78">
        <v>1500</v>
      </c>
      <c r="Y512" s="474"/>
      <c r="AD512" s="6"/>
      <c r="AE512" s="6"/>
    </row>
    <row r="513" spans="1:31" s="5" customFormat="1" x14ac:dyDescent="0.25">
      <c r="A513" s="59">
        <v>307</v>
      </c>
      <c r="B513" s="219" t="s">
        <v>710</v>
      </c>
      <c r="C513" s="231" t="s">
        <v>2091</v>
      </c>
      <c r="D513" s="233" t="s">
        <v>135</v>
      </c>
      <c r="E513" s="420">
        <v>45536</v>
      </c>
      <c r="F513" s="231" t="s">
        <v>711</v>
      </c>
      <c r="G513" s="231" t="s">
        <v>712</v>
      </c>
      <c r="H513" s="223">
        <f t="shared" si="288"/>
        <v>131.57894736842107</v>
      </c>
      <c r="I513" s="211">
        <f t="shared" si="289"/>
        <v>4000</v>
      </c>
      <c r="J513" s="211">
        <f t="shared" si="290"/>
        <v>5263.1578947368425</v>
      </c>
      <c r="K513" s="211">
        <f t="shared" si="291"/>
        <v>657.89473684210532</v>
      </c>
      <c r="L513" s="215">
        <v>0</v>
      </c>
      <c r="M513" s="211">
        <v>86.19</v>
      </c>
      <c r="N513" s="515">
        <v>0</v>
      </c>
      <c r="O513" s="211">
        <f t="shared" si="292"/>
        <v>0</v>
      </c>
      <c r="P513" s="216">
        <f t="shared" si="293"/>
        <v>86.19</v>
      </c>
      <c r="Q513" s="216">
        <f t="shared" si="294"/>
        <v>5176.9678947368429</v>
      </c>
      <c r="R513" s="216">
        <f t="shared" si="295"/>
        <v>657.89473684210532</v>
      </c>
      <c r="S513" s="216">
        <f t="shared" si="296"/>
        <v>4000</v>
      </c>
      <c r="T513" s="76"/>
      <c r="U513" s="286">
        <v>2000</v>
      </c>
      <c r="V513" s="216">
        <f t="shared" si="297"/>
        <v>0</v>
      </c>
      <c r="W513" s="377">
        <v>0</v>
      </c>
      <c r="X513" s="410">
        <v>2000</v>
      </c>
      <c r="Y513" s="474"/>
      <c r="AD513" s="6"/>
      <c r="AE513" s="6"/>
    </row>
    <row r="514" spans="1:31" s="5" customFormat="1" x14ac:dyDescent="0.25">
      <c r="A514" s="59">
        <v>308</v>
      </c>
      <c r="B514" s="70" t="s">
        <v>860</v>
      </c>
      <c r="C514" s="70" t="s">
        <v>1926</v>
      </c>
      <c r="D514" s="72" t="s">
        <v>135</v>
      </c>
      <c r="E514" s="413">
        <v>45536</v>
      </c>
      <c r="F514" s="70" t="s">
        <v>861</v>
      </c>
      <c r="G514" s="70" t="s">
        <v>862</v>
      </c>
      <c r="H514" s="223">
        <f t="shared" si="288"/>
        <v>269.21052631578948</v>
      </c>
      <c r="I514" s="211">
        <f t="shared" si="289"/>
        <v>8184</v>
      </c>
      <c r="J514" s="211">
        <f t="shared" si="290"/>
        <v>10768.42105263158</v>
      </c>
      <c r="K514" s="211">
        <f t="shared" si="291"/>
        <v>1346.0526315789475</v>
      </c>
      <c r="L514" s="215">
        <v>0</v>
      </c>
      <c r="M514" s="211">
        <v>485.22</v>
      </c>
      <c r="N514" s="515">
        <v>0</v>
      </c>
      <c r="O514" s="211">
        <f t="shared" si="292"/>
        <v>184</v>
      </c>
      <c r="P514" s="216">
        <f t="shared" si="293"/>
        <v>669.22</v>
      </c>
      <c r="Q514" s="216">
        <f t="shared" si="294"/>
        <v>10283.201052631581</v>
      </c>
      <c r="R514" s="216">
        <f t="shared" si="295"/>
        <v>1346.0526315789475</v>
      </c>
      <c r="S514" s="216">
        <f t="shared" si="296"/>
        <v>8000</v>
      </c>
      <c r="T514" s="380"/>
      <c r="U514" s="331">
        <v>4092</v>
      </c>
      <c r="V514" s="216">
        <f t="shared" si="297"/>
        <v>92</v>
      </c>
      <c r="W514" s="217">
        <v>0</v>
      </c>
      <c r="X514" s="412">
        <v>4000</v>
      </c>
      <c r="Y514" s="474"/>
      <c r="AD514" s="6"/>
      <c r="AE514" s="6"/>
    </row>
    <row r="515" spans="1:31" s="5" customFormat="1" x14ac:dyDescent="0.25">
      <c r="A515" s="59">
        <v>309</v>
      </c>
      <c r="B515" s="70" t="s">
        <v>1796</v>
      </c>
      <c r="C515" s="70" t="s">
        <v>1798</v>
      </c>
      <c r="D515" s="72" t="s">
        <v>135</v>
      </c>
      <c r="E515" s="413">
        <v>45536</v>
      </c>
      <c r="F515" s="70" t="s">
        <v>1359</v>
      </c>
      <c r="G515" s="70" t="s">
        <v>1374</v>
      </c>
      <c r="H515" s="223">
        <f t="shared" si="288"/>
        <v>435.39473684210526</v>
      </c>
      <c r="I515" s="211">
        <f t="shared" si="289"/>
        <v>13236</v>
      </c>
      <c r="J515" s="211">
        <f t="shared" si="290"/>
        <v>17415.78947368421</v>
      </c>
      <c r="K515" s="211">
        <f t="shared" si="291"/>
        <v>2176.9736842105262</v>
      </c>
      <c r="L515" s="215">
        <v>0</v>
      </c>
      <c r="M515" s="211">
        <v>1208.45</v>
      </c>
      <c r="N515" s="515">
        <v>10.11</v>
      </c>
      <c r="O515" s="211">
        <f t="shared" si="292"/>
        <v>1236</v>
      </c>
      <c r="P515" s="216">
        <f t="shared" si="293"/>
        <v>2454.56</v>
      </c>
      <c r="Q515" s="216">
        <f t="shared" si="294"/>
        <v>16207.339473684209</v>
      </c>
      <c r="R515" s="216">
        <f t="shared" si="295"/>
        <v>2166.8636842105261</v>
      </c>
      <c r="S515" s="216">
        <f t="shared" si="296"/>
        <v>12000</v>
      </c>
      <c r="T515" s="380"/>
      <c r="U515" s="331">
        <v>6618</v>
      </c>
      <c r="V515" s="216">
        <f t="shared" si="297"/>
        <v>618</v>
      </c>
      <c r="W515" s="217">
        <v>0</v>
      </c>
      <c r="X515" s="412">
        <v>6000</v>
      </c>
      <c r="Y515" s="474"/>
      <c r="AD515" s="6"/>
      <c r="AE515" s="6"/>
    </row>
    <row r="516" spans="1:31" s="5" customFormat="1" x14ac:dyDescent="0.25">
      <c r="A516" s="59">
        <v>310</v>
      </c>
      <c r="B516" s="70" t="s">
        <v>1797</v>
      </c>
      <c r="C516" s="70" t="s">
        <v>2092</v>
      </c>
      <c r="D516" s="72" t="s">
        <v>135</v>
      </c>
      <c r="E516" s="413">
        <v>45536</v>
      </c>
      <c r="F516" s="70" t="s">
        <v>1093</v>
      </c>
      <c r="G516" s="70" t="s">
        <v>1674</v>
      </c>
      <c r="H516" s="223">
        <f t="shared" si="288"/>
        <v>131.57894736842107</v>
      </c>
      <c r="I516" s="211">
        <f t="shared" si="289"/>
        <v>4000</v>
      </c>
      <c r="J516" s="211">
        <f t="shared" si="290"/>
        <v>5263.1578947368425</v>
      </c>
      <c r="K516" s="211">
        <f t="shared" si="291"/>
        <v>657.89473684210532</v>
      </c>
      <c r="L516" s="215">
        <v>0</v>
      </c>
      <c r="M516" s="211">
        <v>86.19</v>
      </c>
      <c r="N516" s="515">
        <v>0</v>
      </c>
      <c r="O516" s="211">
        <f t="shared" si="292"/>
        <v>0</v>
      </c>
      <c r="P516" s="216">
        <f t="shared" si="293"/>
        <v>86.19</v>
      </c>
      <c r="Q516" s="216">
        <f t="shared" si="294"/>
        <v>5176.9678947368429</v>
      </c>
      <c r="R516" s="216">
        <f t="shared" si="295"/>
        <v>657.89473684210532</v>
      </c>
      <c r="S516" s="216">
        <f t="shared" si="296"/>
        <v>4000</v>
      </c>
      <c r="T516" s="380"/>
      <c r="U516" s="331">
        <v>2000</v>
      </c>
      <c r="V516" s="216">
        <f t="shared" si="297"/>
        <v>0</v>
      </c>
      <c r="W516" s="227">
        <v>0</v>
      </c>
      <c r="X516" s="412">
        <v>2000</v>
      </c>
      <c r="Y516" s="474"/>
      <c r="AD516" s="6"/>
      <c r="AE516" s="6"/>
    </row>
    <row r="517" spans="1:31" s="5" customFormat="1" x14ac:dyDescent="0.25">
      <c r="A517" s="59">
        <v>311</v>
      </c>
      <c r="B517" s="70" t="s">
        <v>1799</v>
      </c>
      <c r="C517" s="70" t="s">
        <v>1800</v>
      </c>
      <c r="D517" s="72" t="s">
        <v>135</v>
      </c>
      <c r="E517" s="413">
        <v>45642</v>
      </c>
      <c r="F517" s="70" t="s">
        <v>1801</v>
      </c>
      <c r="G517" s="70" t="s">
        <v>1802</v>
      </c>
      <c r="H517" s="223">
        <f t="shared" si="288"/>
        <v>131.57894736842107</v>
      </c>
      <c r="I517" s="211">
        <f t="shared" si="289"/>
        <v>4000</v>
      </c>
      <c r="J517" s="211">
        <f t="shared" si="290"/>
        <v>5263.1578947368425</v>
      </c>
      <c r="K517" s="211">
        <f t="shared" si="291"/>
        <v>657.89473684210532</v>
      </c>
      <c r="L517" s="215">
        <v>0</v>
      </c>
      <c r="M517" s="211">
        <v>86.19</v>
      </c>
      <c r="N517" s="515">
        <v>0</v>
      </c>
      <c r="O517" s="211">
        <f t="shared" si="292"/>
        <v>0</v>
      </c>
      <c r="P517" s="216">
        <f t="shared" si="293"/>
        <v>86.19</v>
      </c>
      <c r="Q517" s="216">
        <f t="shared" si="294"/>
        <v>5176.9678947368429</v>
      </c>
      <c r="R517" s="216">
        <f t="shared" si="295"/>
        <v>657.89473684210532</v>
      </c>
      <c r="S517" s="216">
        <f t="shared" si="296"/>
        <v>4000</v>
      </c>
      <c r="T517" s="380"/>
      <c r="U517" s="331">
        <v>2000</v>
      </c>
      <c r="V517" s="216">
        <f t="shared" si="297"/>
        <v>0</v>
      </c>
      <c r="W517" s="377">
        <v>0</v>
      </c>
      <c r="X517" s="412">
        <v>2000</v>
      </c>
      <c r="Y517" s="474"/>
      <c r="AD517" s="6"/>
      <c r="AE517" s="6"/>
    </row>
    <row r="518" spans="1:31" s="5" customFormat="1" x14ac:dyDescent="0.25">
      <c r="A518" s="59">
        <v>312</v>
      </c>
      <c r="B518" s="70" t="s">
        <v>1803</v>
      </c>
      <c r="C518" s="70" t="s">
        <v>1804</v>
      </c>
      <c r="D518" s="72" t="s">
        <v>135</v>
      </c>
      <c r="E518" s="413">
        <v>45612</v>
      </c>
      <c r="F518" s="70" t="s">
        <v>1805</v>
      </c>
      <c r="G518" s="70" t="s">
        <v>1806</v>
      </c>
      <c r="H518" s="223">
        <f t="shared" si="288"/>
        <v>298.22368421052636</v>
      </c>
      <c r="I518" s="211">
        <f t="shared" si="289"/>
        <v>9066</v>
      </c>
      <c r="J518" s="211">
        <f t="shared" si="290"/>
        <v>11928.947368421053</v>
      </c>
      <c r="K518" s="211">
        <f t="shared" si="291"/>
        <v>1491.1184210526317</v>
      </c>
      <c r="L518" s="215">
        <v>0</v>
      </c>
      <c r="M518" s="211">
        <v>611.48</v>
      </c>
      <c r="N518" s="515">
        <v>0</v>
      </c>
      <c r="O518" s="211">
        <f t="shared" si="292"/>
        <v>-934</v>
      </c>
      <c r="P518" s="216">
        <f t="shared" si="293"/>
        <v>-322.52</v>
      </c>
      <c r="Q518" s="216">
        <f t="shared" si="294"/>
        <v>11317.467368421054</v>
      </c>
      <c r="R518" s="216">
        <f t="shared" si="295"/>
        <v>1491.1184210526317</v>
      </c>
      <c r="S518" s="216">
        <f t="shared" si="296"/>
        <v>10000</v>
      </c>
      <c r="T518" s="380"/>
      <c r="U518" s="331">
        <v>4533</v>
      </c>
      <c r="V518" s="216">
        <f t="shared" si="297"/>
        <v>-467</v>
      </c>
      <c r="W518" s="217">
        <v>0</v>
      </c>
      <c r="X518" s="412">
        <v>5000</v>
      </c>
      <c r="Y518" s="474"/>
      <c r="AD518" s="6"/>
      <c r="AE518" s="6"/>
    </row>
    <row r="519" spans="1:31" s="5" customFormat="1" x14ac:dyDescent="0.25">
      <c r="A519" s="59">
        <v>313</v>
      </c>
      <c r="B519" s="70" t="s">
        <v>1807</v>
      </c>
      <c r="C519" s="70" t="s">
        <v>573</v>
      </c>
      <c r="D519" s="72" t="s">
        <v>135</v>
      </c>
      <c r="E519" s="413">
        <v>45536</v>
      </c>
      <c r="F519" s="70" t="s">
        <v>1808</v>
      </c>
      <c r="G519" s="70" t="s">
        <v>1809</v>
      </c>
      <c r="H519" s="223">
        <f t="shared" si="288"/>
        <v>131.57894736842107</v>
      </c>
      <c r="I519" s="211">
        <f t="shared" si="289"/>
        <v>4000</v>
      </c>
      <c r="J519" s="211">
        <f t="shared" si="290"/>
        <v>5263.1578947368425</v>
      </c>
      <c r="K519" s="211">
        <f t="shared" si="291"/>
        <v>657.89473684210532</v>
      </c>
      <c r="L519" s="215">
        <v>0</v>
      </c>
      <c r="M519" s="211">
        <v>86.19</v>
      </c>
      <c r="N519" s="515">
        <v>0</v>
      </c>
      <c r="O519" s="211">
        <f t="shared" si="292"/>
        <v>0</v>
      </c>
      <c r="P519" s="216">
        <f t="shared" si="293"/>
        <v>86.19</v>
      </c>
      <c r="Q519" s="216">
        <f t="shared" si="294"/>
        <v>5176.9678947368429</v>
      </c>
      <c r="R519" s="216">
        <f t="shared" si="295"/>
        <v>657.89473684210532</v>
      </c>
      <c r="S519" s="216">
        <f t="shared" si="296"/>
        <v>4000</v>
      </c>
      <c r="T519" s="380"/>
      <c r="U519" s="331">
        <v>2000</v>
      </c>
      <c r="V519" s="216">
        <f t="shared" si="297"/>
        <v>0</v>
      </c>
      <c r="W519" s="217">
        <v>0</v>
      </c>
      <c r="X519" s="412">
        <v>2000</v>
      </c>
      <c r="Y519" s="474"/>
      <c r="AD519" s="6"/>
      <c r="AE519" s="6"/>
    </row>
    <row r="520" spans="1:31" s="5" customFormat="1" x14ac:dyDescent="0.25">
      <c r="A520" s="59">
        <v>314</v>
      </c>
      <c r="B520" s="70" t="s">
        <v>1810</v>
      </c>
      <c r="C520" s="70" t="s">
        <v>1581</v>
      </c>
      <c r="D520" s="72" t="s">
        <v>135</v>
      </c>
      <c r="E520" s="413">
        <v>45627</v>
      </c>
      <c r="F520" s="70" t="s">
        <v>1811</v>
      </c>
      <c r="G520" s="70" t="s">
        <v>1812</v>
      </c>
      <c r="H520" s="223">
        <f t="shared" si="288"/>
        <v>131.57894736842107</v>
      </c>
      <c r="I520" s="211">
        <f t="shared" si="289"/>
        <v>4000</v>
      </c>
      <c r="J520" s="211">
        <f t="shared" si="290"/>
        <v>5263.1578947368425</v>
      </c>
      <c r="K520" s="211">
        <f t="shared" si="291"/>
        <v>657.89473684210532</v>
      </c>
      <c r="L520" s="215">
        <v>0</v>
      </c>
      <c r="M520" s="211">
        <v>86.19</v>
      </c>
      <c r="N520" s="515">
        <v>0</v>
      </c>
      <c r="O520" s="211">
        <f t="shared" si="292"/>
        <v>0</v>
      </c>
      <c r="P520" s="216">
        <f t="shared" si="293"/>
        <v>86.19</v>
      </c>
      <c r="Q520" s="216">
        <f t="shared" si="294"/>
        <v>5176.9678947368429</v>
      </c>
      <c r="R520" s="216">
        <f t="shared" si="295"/>
        <v>657.89473684210532</v>
      </c>
      <c r="S520" s="216">
        <f t="shared" si="296"/>
        <v>4000</v>
      </c>
      <c r="T520" s="380"/>
      <c r="U520" s="331">
        <v>2000</v>
      </c>
      <c r="V520" s="216">
        <f t="shared" si="297"/>
        <v>0</v>
      </c>
      <c r="W520" s="227">
        <v>0</v>
      </c>
      <c r="X520" s="412">
        <v>2000</v>
      </c>
      <c r="Y520" s="474"/>
      <c r="AD520" s="6"/>
      <c r="AE520" s="6"/>
    </row>
    <row r="521" spans="1:31" s="5" customFormat="1" x14ac:dyDescent="0.25">
      <c r="A521" s="59">
        <v>315</v>
      </c>
      <c r="B521" s="70" t="s">
        <v>1822</v>
      </c>
      <c r="C521" s="70" t="s">
        <v>1813</v>
      </c>
      <c r="D521" s="72" t="s">
        <v>135</v>
      </c>
      <c r="E521" s="413">
        <v>45977</v>
      </c>
      <c r="F521" s="70" t="s">
        <v>1814</v>
      </c>
      <c r="G521" s="70" t="s">
        <v>1815</v>
      </c>
      <c r="H521" s="223">
        <f t="shared" si="288"/>
        <v>197.36842105263159</v>
      </c>
      <c r="I521" s="211">
        <f t="shared" si="289"/>
        <v>6000</v>
      </c>
      <c r="J521" s="211">
        <f t="shared" si="290"/>
        <v>7894.7368421052633</v>
      </c>
      <c r="K521" s="211">
        <f t="shared" si="291"/>
        <v>986.84210526315792</v>
      </c>
      <c r="L521" s="215">
        <v>0</v>
      </c>
      <c r="M521" s="211">
        <v>254.61</v>
      </c>
      <c r="N521" s="515">
        <v>0</v>
      </c>
      <c r="O521" s="211">
        <f t="shared" si="292"/>
        <v>0</v>
      </c>
      <c r="P521" s="216">
        <f t="shared" si="293"/>
        <v>254.61</v>
      </c>
      <c r="Q521" s="216">
        <f t="shared" si="294"/>
        <v>7640.1268421052637</v>
      </c>
      <c r="R521" s="216">
        <f t="shared" si="295"/>
        <v>986.84210526315792</v>
      </c>
      <c r="S521" s="216">
        <f t="shared" si="296"/>
        <v>6000</v>
      </c>
      <c r="T521" s="380"/>
      <c r="U521" s="331">
        <v>3000</v>
      </c>
      <c r="V521" s="216">
        <f t="shared" si="297"/>
        <v>0</v>
      </c>
      <c r="W521" s="377">
        <v>0</v>
      </c>
      <c r="X521" s="412">
        <v>3000</v>
      </c>
      <c r="Y521" s="474"/>
      <c r="AD521" s="6"/>
      <c r="AE521" s="6"/>
    </row>
    <row r="522" spans="1:31" s="5" customFormat="1" x14ac:dyDescent="0.25">
      <c r="A522" s="59">
        <v>316</v>
      </c>
      <c r="B522" s="70" t="s">
        <v>1823</v>
      </c>
      <c r="C522" s="70" t="s">
        <v>1816</v>
      </c>
      <c r="D522" s="72" t="s">
        <v>135</v>
      </c>
      <c r="E522" s="413">
        <v>45642</v>
      </c>
      <c r="F522" s="70" t="s">
        <v>1817</v>
      </c>
      <c r="G522" s="70" t="s">
        <v>1818</v>
      </c>
      <c r="H522" s="223">
        <f t="shared" si="288"/>
        <v>131.57894736842107</v>
      </c>
      <c r="I522" s="211">
        <f t="shared" si="289"/>
        <v>4000</v>
      </c>
      <c r="J522" s="211">
        <f t="shared" si="290"/>
        <v>5263.1578947368425</v>
      </c>
      <c r="K522" s="211">
        <f t="shared" si="291"/>
        <v>657.89473684210532</v>
      </c>
      <c r="L522" s="215">
        <v>0</v>
      </c>
      <c r="M522" s="211">
        <v>86.19</v>
      </c>
      <c r="N522" s="515">
        <v>0</v>
      </c>
      <c r="O522" s="211">
        <f t="shared" si="292"/>
        <v>0</v>
      </c>
      <c r="P522" s="216">
        <f t="shared" si="293"/>
        <v>86.19</v>
      </c>
      <c r="Q522" s="216">
        <f t="shared" si="294"/>
        <v>5176.9678947368429</v>
      </c>
      <c r="R522" s="216">
        <f t="shared" si="295"/>
        <v>657.89473684210532</v>
      </c>
      <c r="S522" s="216">
        <f t="shared" si="296"/>
        <v>4000</v>
      </c>
      <c r="T522" s="380"/>
      <c r="U522" s="331">
        <v>2000</v>
      </c>
      <c r="V522" s="216">
        <f t="shared" si="297"/>
        <v>0</v>
      </c>
      <c r="W522" s="217">
        <v>0</v>
      </c>
      <c r="X522" s="412">
        <v>2000</v>
      </c>
      <c r="Y522" s="474"/>
      <c r="AD522" s="6"/>
      <c r="AE522" s="6"/>
    </row>
    <row r="523" spans="1:31" s="5" customFormat="1" x14ac:dyDescent="0.25">
      <c r="A523" s="59">
        <v>317</v>
      </c>
      <c r="B523" s="70" t="s">
        <v>1824</v>
      </c>
      <c r="C523" s="70" t="s">
        <v>1819</v>
      </c>
      <c r="D523" s="72" t="s">
        <v>135</v>
      </c>
      <c r="E523" s="413">
        <v>45688</v>
      </c>
      <c r="F523" s="70" t="s">
        <v>1820</v>
      </c>
      <c r="G523" s="70" t="s">
        <v>1821</v>
      </c>
      <c r="H523" s="223">
        <f t="shared" si="288"/>
        <v>164.47368421052633</v>
      </c>
      <c r="I523" s="211">
        <f t="shared" si="289"/>
        <v>5000</v>
      </c>
      <c r="J523" s="211">
        <f t="shared" si="290"/>
        <v>6578.9473684210534</v>
      </c>
      <c r="K523" s="211">
        <f t="shared" si="291"/>
        <v>822.36842105263167</v>
      </c>
      <c r="L523" s="215">
        <v>0</v>
      </c>
      <c r="M523" s="211">
        <v>170.4</v>
      </c>
      <c r="N523" s="515">
        <v>0</v>
      </c>
      <c r="O523" s="211">
        <f t="shared" si="292"/>
        <v>0</v>
      </c>
      <c r="P523" s="216">
        <f t="shared" si="293"/>
        <v>170.4</v>
      </c>
      <c r="Q523" s="216">
        <f t="shared" si="294"/>
        <v>6408.5473684210538</v>
      </c>
      <c r="R523" s="216">
        <f t="shared" si="295"/>
        <v>822.36842105263167</v>
      </c>
      <c r="S523" s="216">
        <f t="shared" si="296"/>
        <v>5000</v>
      </c>
      <c r="T523" s="380"/>
      <c r="U523" s="331">
        <v>2500</v>
      </c>
      <c r="V523" s="216">
        <f t="shared" si="297"/>
        <v>0</v>
      </c>
      <c r="W523" s="217">
        <v>0</v>
      </c>
      <c r="X523" s="412">
        <v>2500</v>
      </c>
      <c r="Y523" s="474"/>
      <c r="AD523" s="6"/>
      <c r="AE523" s="6"/>
    </row>
    <row r="524" spans="1:31" s="5" customFormat="1" x14ac:dyDescent="0.25">
      <c r="A524" s="59">
        <v>318</v>
      </c>
      <c r="B524" s="70" t="s">
        <v>1825</v>
      </c>
      <c r="C524" s="70" t="s">
        <v>1826</v>
      </c>
      <c r="D524" s="72" t="s">
        <v>135</v>
      </c>
      <c r="E524" s="413">
        <v>45688</v>
      </c>
      <c r="F524" s="70" t="s">
        <v>1827</v>
      </c>
      <c r="G524" s="70" t="s">
        <v>1828</v>
      </c>
      <c r="H524" s="223">
        <f t="shared" si="288"/>
        <v>65.789473684210535</v>
      </c>
      <c r="I524" s="211">
        <f t="shared" si="289"/>
        <v>2000</v>
      </c>
      <c r="J524" s="211">
        <f t="shared" si="290"/>
        <v>2631.5789473684213</v>
      </c>
      <c r="K524" s="211">
        <f t="shared" si="291"/>
        <v>328.94736842105266</v>
      </c>
      <c r="L524" s="215">
        <v>0</v>
      </c>
      <c r="M524" s="211">
        <v>0</v>
      </c>
      <c r="N524" s="515">
        <v>0</v>
      </c>
      <c r="O524" s="211">
        <f t="shared" si="292"/>
        <v>0</v>
      </c>
      <c r="P524" s="216">
        <f t="shared" si="293"/>
        <v>0</v>
      </c>
      <c r="Q524" s="216">
        <f t="shared" si="294"/>
        <v>2631.5789473684213</v>
      </c>
      <c r="R524" s="216">
        <f t="shared" si="295"/>
        <v>328.94736842105266</v>
      </c>
      <c r="S524" s="216">
        <f t="shared" si="296"/>
        <v>2000</v>
      </c>
      <c r="T524" s="380"/>
      <c r="U524" s="331">
        <v>1000</v>
      </c>
      <c r="V524" s="216">
        <f t="shared" si="297"/>
        <v>0</v>
      </c>
      <c r="W524" s="227">
        <v>0</v>
      </c>
      <c r="X524" s="412">
        <v>1000</v>
      </c>
      <c r="Y524" s="474"/>
      <c r="AD524" s="6"/>
      <c r="AE524" s="6"/>
    </row>
    <row r="525" spans="1:31" s="5" customFormat="1" x14ac:dyDescent="0.25">
      <c r="A525" s="59">
        <v>319</v>
      </c>
      <c r="B525" s="70" t="s">
        <v>1829</v>
      </c>
      <c r="C525" s="70" t="s">
        <v>1830</v>
      </c>
      <c r="D525" s="72" t="s">
        <v>135</v>
      </c>
      <c r="E525" s="413">
        <v>45688</v>
      </c>
      <c r="F525" s="70" t="s">
        <v>1831</v>
      </c>
      <c r="G525" s="70" t="s">
        <v>1832</v>
      </c>
      <c r="H525" s="223">
        <f t="shared" si="288"/>
        <v>131.57894736842107</v>
      </c>
      <c r="I525" s="211">
        <f t="shared" si="289"/>
        <v>4000</v>
      </c>
      <c r="J525" s="211">
        <f t="shared" si="290"/>
        <v>5263.1578947368425</v>
      </c>
      <c r="K525" s="211">
        <f t="shared" si="291"/>
        <v>657.89473684210532</v>
      </c>
      <c r="L525" s="215">
        <v>0</v>
      </c>
      <c r="M525" s="211">
        <v>86.19</v>
      </c>
      <c r="N525" s="515">
        <v>0</v>
      </c>
      <c r="O525" s="211">
        <f t="shared" si="292"/>
        <v>0</v>
      </c>
      <c r="P525" s="216">
        <f t="shared" si="293"/>
        <v>86.19</v>
      </c>
      <c r="Q525" s="216">
        <f t="shared" si="294"/>
        <v>5176.9678947368429</v>
      </c>
      <c r="R525" s="216">
        <f t="shared" si="295"/>
        <v>657.89473684210532</v>
      </c>
      <c r="S525" s="216">
        <f t="shared" si="296"/>
        <v>4000</v>
      </c>
      <c r="T525" s="380"/>
      <c r="U525" s="331">
        <v>2000</v>
      </c>
      <c r="V525" s="216">
        <f t="shared" si="297"/>
        <v>0</v>
      </c>
      <c r="W525" s="377">
        <v>0</v>
      </c>
      <c r="X525" s="412">
        <v>2000</v>
      </c>
      <c r="Y525" s="474"/>
      <c r="AD525" s="6"/>
      <c r="AE525" s="6"/>
    </row>
    <row r="526" spans="1:31" s="5" customFormat="1" x14ac:dyDescent="0.25">
      <c r="A526" s="59">
        <v>320</v>
      </c>
      <c r="B526" s="70" t="s">
        <v>1839</v>
      </c>
      <c r="C526" s="70" t="s">
        <v>1833</v>
      </c>
      <c r="D526" s="72" t="s">
        <v>135</v>
      </c>
      <c r="E526" s="413">
        <v>45688</v>
      </c>
      <c r="F526" s="70" t="s">
        <v>1834</v>
      </c>
      <c r="G526" s="70" t="s">
        <v>1835</v>
      </c>
      <c r="H526" s="223">
        <f t="shared" si="288"/>
        <v>197.36842105263159</v>
      </c>
      <c r="I526" s="211">
        <f t="shared" si="289"/>
        <v>6000</v>
      </c>
      <c r="J526" s="211">
        <f t="shared" si="290"/>
        <v>7894.7368421052633</v>
      </c>
      <c r="K526" s="211">
        <f t="shared" si="291"/>
        <v>986.84210526315792</v>
      </c>
      <c r="L526" s="215">
        <v>0</v>
      </c>
      <c r="M526" s="211">
        <v>254.61</v>
      </c>
      <c r="N526" s="515">
        <v>0</v>
      </c>
      <c r="O526" s="211">
        <f t="shared" si="292"/>
        <v>0</v>
      </c>
      <c r="P526" s="216">
        <f t="shared" si="293"/>
        <v>254.61</v>
      </c>
      <c r="Q526" s="216">
        <f t="shared" si="294"/>
        <v>7640.1268421052637</v>
      </c>
      <c r="R526" s="216">
        <f t="shared" si="295"/>
        <v>986.84210526315792</v>
      </c>
      <c r="S526" s="216">
        <f t="shared" si="296"/>
        <v>6000</v>
      </c>
      <c r="T526" s="380"/>
      <c r="U526" s="331">
        <v>3000</v>
      </c>
      <c r="V526" s="216">
        <f t="shared" si="297"/>
        <v>0</v>
      </c>
      <c r="W526" s="217">
        <v>0</v>
      </c>
      <c r="X526" s="412">
        <v>3000</v>
      </c>
      <c r="Y526" s="474"/>
      <c r="AD526" s="6"/>
      <c r="AE526" s="6"/>
    </row>
    <row r="527" spans="1:31" s="5" customFormat="1" x14ac:dyDescent="0.25">
      <c r="A527" s="59">
        <v>321</v>
      </c>
      <c r="B527" s="70" t="s">
        <v>1840</v>
      </c>
      <c r="C527" s="70" t="s">
        <v>1836</v>
      </c>
      <c r="D527" s="72" t="s">
        <v>135</v>
      </c>
      <c r="E527" s="413">
        <v>45704</v>
      </c>
      <c r="F527" s="70" t="s">
        <v>1837</v>
      </c>
      <c r="G527" s="70" t="s">
        <v>1838</v>
      </c>
      <c r="H527" s="223">
        <f t="shared" si="288"/>
        <v>131.57894736842107</v>
      </c>
      <c r="I527" s="211">
        <f t="shared" si="289"/>
        <v>4000</v>
      </c>
      <c r="J527" s="211">
        <f t="shared" si="290"/>
        <v>5263.1578947368425</v>
      </c>
      <c r="K527" s="211">
        <f t="shared" si="291"/>
        <v>657.89473684210532</v>
      </c>
      <c r="L527" s="215">
        <v>0</v>
      </c>
      <c r="M527" s="211">
        <v>86.19</v>
      </c>
      <c r="N527" s="515">
        <v>0</v>
      </c>
      <c r="O527" s="211">
        <f t="shared" si="292"/>
        <v>0</v>
      </c>
      <c r="P527" s="216">
        <f t="shared" si="293"/>
        <v>86.19</v>
      </c>
      <c r="Q527" s="216">
        <f t="shared" si="294"/>
        <v>5176.9678947368429</v>
      </c>
      <c r="R527" s="216">
        <f t="shared" si="295"/>
        <v>657.89473684210532</v>
      </c>
      <c r="S527" s="216">
        <f t="shared" si="296"/>
        <v>4000</v>
      </c>
      <c r="T527" s="380"/>
      <c r="U527" s="331">
        <v>2000</v>
      </c>
      <c r="V527" s="216">
        <f t="shared" si="297"/>
        <v>0</v>
      </c>
      <c r="W527" s="217">
        <v>0</v>
      </c>
      <c r="X527" s="412">
        <v>2000</v>
      </c>
      <c r="Y527" s="474"/>
      <c r="AD527" s="6"/>
      <c r="AE527" s="6"/>
    </row>
    <row r="528" spans="1:31" s="5" customFormat="1" x14ac:dyDescent="0.25">
      <c r="A528" s="59">
        <v>322</v>
      </c>
      <c r="B528" s="70" t="s">
        <v>1841</v>
      </c>
      <c r="C528" s="70" t="s">
        <v>2093</v>
      </c>
      <c r="D528" s="72" t="s">
        <v>135</v>
      </c>
      <c r="E528" s="413">
        <v>45704</v>
      </c>
      <c r="F528" s="70" t="s">
        <v>1842</v>
      </c>
      <c r="G528" s="70" t="s">
        <v>1843</v>
      </c>
      <c r="H528" s="223">
        <f t="shared" si="288"/>
        <v>131.57894736842107</v>
      </c>
      <c r="I528" s="211">
        <f t="shared" si="289"/>
        <v>4000</v>
      </c>
      <c r="J528" s="211">
        <f t="shared" si="290"/>
        <v>5263.1578947368425</v>
      </c>
      <c r="K528" s="211">
        <f t="shared" si="291"/>
        <v>657.89473684210532</v>
      </c>
      <c r="L528" s="215">
        <v>0</v>
      </c>
      <c r="M528" s="211">
        <v>86.19</v>
      </c>
      <c r="N528" s="515">
        <v>0</v>
      </c>
      <c r="O528" s="211">
        <f t="shared" si="292"/>
        <v>0</v>
      </c>
      <c r="P528" s="216">
        <f t="shared" si="293"/>
        <v>86.19</v>
      </c>
      <c r="Q528" s="216">
        <f t="shared" si="294"/>
        <v>5176.9678947368429</v>
      </c>
      <c r="R528" s="216">
        <f t="shared" si="295"/>
        <v>657.89473684210532</v>
      </c>
      <c r="S528" s="216">
        <f t="shared" si="296"/>
        <v>4000</v>
      </c>
      <c r="T528" s="380"/>
      <c r="U528" s="331">
        <v>2000</v>
      </c>
      <c r="V528" s="216">
        <f t="shared" si="297"/>
        <v>0</v>
      </c>
      <c r="W528" s="227">
        <v>0</v>
      </c>
      <c r="X528" s="412">
        <v>2000</v>
      </c>
      <c r="Y528" s="474"/>
      <c r="AD528" s="6"/>
      <c r="AE528" s="6"/>
    </row>
    <row r="529" spans="1:31" s="5" customFormat="1" x14ac:dyDescent="0.25">
      <c r="A529" s="59">
        <v>323</v>
      </c>
      <c r="B529" s="70" t="s">
        <v>1844</v>
      </c>
      <c r="C529" s="70" t="s">
        <v>1845</v>
      </c>
      <c r="D529" s="72" t="s">
        <v>135</v>
      </c>
      <c r="E529" s="413">
        <v>45704</v>
      </c>
      <c r="F529" s="70" t="s">
        <v>1846</v>
      </c>
      <c r="G529" s="70" t="s">
        <v>1847</v>
      </c>
      <c r="H529" s="223">
        <f t="shared" si="288"/>
        <v>131.57894736842107</v>
      </c>
      <c r="I529" s="211">
        <f t="shared" si="289"/>
        <v>4000</v>
      </c>
      <c r="J529" s="211">
        <f t="shared" si="290"/>
        <v>5263.1578947368425</v>
      </c>
      <c r="K529" s="211">
        <f t="shared" si="291"/>
        <v>657.89473684210532</v>
      </c>
      <c r="L529" s="215">
        <v>0</v>
      </c>
      <c r="M529" s="211">
        <v>86.19</v>
      </c>
      <c r="N529" s="515">
        <v>0</v>
      </c>
      <c r="O529" s="211">
        <f t="shared" si="292"/>
        <v>0</v>
      </c>
      <c r="P529" s="216">
        <f t="shared" si="293"/>
        <v>86.19</v>
      </c>
      <c r="Q529" s="216">
        <f t="shared" si="294"/>
        <v>5176.9678947368429</v>
      </c>
      <c r="R529" s="216">
        <f t="shared" si="295"/>
        <v>657.89473684210532</v>
      </c>
      <c r="S529" s="216">
        <f t="shared" si="296"/>
        <v>4000</v>
      </c>
      <c r="T529" s="380"/>
      <c r="U529" s="331">
        <v>2000</v>
      </c>
      <c r="V529" s="216">
        <f t="shared" si="297"/>
        <v>0</v>
      </c>
      <c r="W529" s="377">
        <v>0</v>
      </c>
      <c r="X529" s="412">
        <v>2000</v>
      </c>
      <c r="Y529" s="474"/>
      <c r="AD529" s="6"/>
      <c r="AE529" s="6"/>
    </row>
    <row r="530" spans="1:31" s="5" customFormat="1" x14ac:dyDescent="0.25">
      <c r="A530" s="59">
        <v>324</v>
      </c>
      <c r="B530" s="70" t="s">
        <v>1848</v>
      </c>
      <c r="C530" s="70" t="s">
        <v>1849</v>
      </c>
      <c r="D530" s="72" t="s">
        <v>135</v>
      </c>
      <c r="E530" s="413">
        <v>45704</v>
      </c>
      <c r="F530" s="70" t="s">
        <v>1850</v>
      </c>
      <c r="G530" s="70" t="s">
        <v>1851</v>
      </c>
      <c r="H530" s="223">
        <f t="shared" si="288"/>
        <v>131.57894736842107</v>
      </c>
      <c r="I530" s="211">
        <f t="shared" si="289"/>
        <v>4000</v>
      </c>
      <c r="J530" s="211">
        <f t="shared" si="290"/>
        <v>5263.1578947368425</v>
      </c>
      <c r="K530" s="211">
        <f t="shared" si="291"/>
        <v>657.89473684210532</v>
      </c>
      <c r="L530" s="215">
        <v>0</v>
      </c>
      <c r="M530" s="211">
        <v>86.19</v>
      </c>
      <c r="N530" s="515">
        <v>0</v>
      </c>
      <c r="O530" s="211">
        <f t="shared" si="292"/>
        <v>0</v>
      </c>
      <c r="P530" s="216">
        <f t="shared" si="293"/>
        <v>86.19</v>
      </c>
      <c r="Q530" s="216">
        <f t="shared" si="294"/>
        <v>5176.9678947368429</v>
      </c>
      <c r="R530" s="216">
        <f t="shared" si="295"/>
        <v>657.89473684210532</v>
      </c>
      <c r="S530" s="216">
        <f t="shared" si="296"/>
        <v>4000</v>
      </c>
      <c r="T530" s="380"/>
      <c r="U530" s="331">
        <v>2000</v>
      </c>
      <c r="V530" s="216">
        <f t="shared" si="297"/>
        <v>0</v>
      </c>
      <c r="W530" s="217">
        <v>0</v>
      </c>
      <c r="X530" s="412">
        <v>2000</v>
      </c>
      <c r="Y530" s="474"/>
      <c r="AD530" s="6"/>
      <c r="AE530" s="6"/>
    </row>
    <row r="531" spans="1:31" s="5" customFormat="1" x14ac:dyDescent="0.25">
      <c r="A531" s="59">
        <v>325</v>
      </c>
      <c r="B531" s="70" t="s">
        <v>1852</v>
      </c>
      <c r="C531" s="70" t="s">
        <v>1853</v>
      </c>
      <c r="D531" s="72" t="s">
        <v>135</v>
      </c>
      <c r="E531" s="413">
        <v>45704</v>
      </c>
      <c r="F531" s="70" t="s">
        <v>1854</v>
      </c>
      <c r="G531" s="70" t="s">
        <v>1855</v>
      </c>
      <c r="H531" s="223">
        <f t="shared" si="288"/>
        <v>269.21052631578948</v>
      </c>
      <c r="I531" s="211">
        <f t="shared" si="289"/>
        <v>8184</v>
      </c>
      <c r="J531" s="211">
        <f t="shared" si="290"/>
        <v>10768.42105263158</v>
      </c>
      <c r="K531" s="211">
        <f t="shared" si="291"/>
        <v>1346.0526315789475</v>
      </c>
      <c r="L531" s="215">
        <v>0</v>
      </c>
      <c r="M531" s="211">
        <v>485.22</v>
      </c>
      <c r="N531" s="515">
        <v>0</v>
      </c>
      <c r="O531" s="211">
        <f t="shared" si="292"/>
        <v>184</v>
      </c>
      <c r="P531" s="216">
        <f t="shared" si="293"/>
        <v>669.22</v>
      </c>
      <c r="Q531" s="216">
        <f t="shared" si="294"/>
        <v>10283.201052631581</v>
      </c>
      <c r="R531" s="216">
        <f t="shared" si="295"/>
        <v>1346.0526315789475</v>
      </c>
      <c r="S531" s="216">
        <f t="shared" si="296"/>
        <v>8000</v>
      </c>
      <c r="T531" s="380"/>
      <c r="U531" s="331">
        <v>4092</v>
      </c>
      <c r="V531" s="216">
        <f t="shared" si="297"/>
        <v>92</v>
      </c>
      <c r="W531" s="217">
        <v>0</v>
      </c>
      <c r="X531" s="412">
        <v>4000</v>
      </c>
      <c r="Y531" s="474"/>
      <c r="AD531" s="6"/>
      <c r="AE531" s="6"/>
    </row>
    <row r="532" spans="1:31" s="5" customFormat="1" x14ac:dyDescent="0.25">
      <c r="A532" s="59">
        <v>326</v>
      </c>
      <c r="B532" s="70" t="s">
        <v>1856</v>
      </c>
      <c r="C532" s="70" t="s">
        <v>1853</v>
      </c>
      <c r="D532" s="72" t="s">
        <v>135</v>
      </c>
      <c r="E532" s="413">
        <v>45704</v>
      </c>
      <c r="F532" s="70" t="s">
        <v>1857</v>
      </c>
      <c r="G532" s="70" t="s">
        <v>1858</v>
      </c>
      <c r="H532" s="223">
        <f t="shared" si="288"/>
        <v>269.21052631578948</v>
      </c>
      <c r="I532" s="211">
        <f t="shared" si="289"/>
        <v>8184</v>
      </c>
      <c r="J532" s="211">
        <f t="shared" si="290"/>
        <v>10768.42105263158</v>
      </c>
      <c r="K532" s="211">
        <f t="shared" si="291"/>
        <v>1346.0526315789475</v>
      </c>
      <c r="L532" s="215">
        <v>0</v>
      </c>
      <c r="M532" s="211">
        <v>485.22</v>
      </c>
      <c r="N532" s="515">
        <v>0</v>
      </c>
      <c r="O532" s="211">
        <f t="shared" si="292"/>
        <v>184</v>
      </c>
      <c r="P532" s="216">
        <f t="shared" si="293"/>
        <v>669.22</v>
      </c>
      <c r="Q532" s="216">
        <f t="shared" si="294"/>
        <v>10283.201052631581</v>
      </c>
      <c r="R532" s="216">
        <f t="shared" si="295"/>
        <v>1346.0526315789475</v>
      </c>
      <c r="S532" s="216">
        <f t="shared" si="296"/>
        <v>8000</v>
      </c>
      <c r="T532" s="380"/>
      <c r="U532" s="331">
        <v>4092</v>
      </c>
      <c r="V532" s="216">
        <f t="shared" si="297"/>
        <v>92</v>
      </c>
      <c r="W532" s="227">
        <v>0</v>
      </c>
      <c r="X532" s="412">
        <v>4000</v>
      </c>
      <c r="Y532" s="474"/>
      <c r="AD532" s="6"/>
      <c r="AE532" s="6"/>
    </row>
    <row r="533" spans="1:31" s="5" customFormat="1" x14ac:dyDescent="0.25">
      <c r="A533" s="59">
        <v>327</v>
      </c>
      <c r="B533" s="70" t="s">
        <v>1863</v>
      </c>
      <c r="C533" s="70" t="s">
        <v>1859</v>
      </c>
      <c r="D533" s="72" t="s">
        <v>135</v>
      </c>
      <c r="E533" s="413">
        <v>45717</v>
      </c>
      <c r="F533" s="70" t="s">
        <v>1860</v>
      </c>
      <c r="G533" s="70" t="s">
        <v>1861</v>
      </c>
      <c r="H533" s="223">
        <f t="shared" si="288"/>
        <v>131.57894736842107</v>
      </c>
      <c r="I533" s="211">
        <f t="shared" si="289"/>
        <v>4000</v>
      </c>
      <c r="J533" s="211">
        <f t="shared" si="290"/>
        <v>5263.1578947368425</v>
      </c>
      <c r="K533" s="211">
        <f t="shared" si="291"/>
        <v>657.89473684210532</v>
      </c>
      <c r="L533" s="215">
        <v>0</v>
      </c>
      <c r="M533" s="211">
        <v>86.19</v>
      </c>
      <c r="N533" s="515">
        <v>0</v>
      </c>
      <c r="O533" s="211">
        <f t="shared" si="292"/>
        <v>0</v>
      </c>
      <c r="P533" s="216">
        <f t="shared" si="293"/>
        <v>86.19</v>
      </c>
      <c r="Q533" s="216">
        <f t="shared" si="294"/>
        <v>5176.9678947368429</v>
      </c>
      <c r="R533" s="216">
        <f t="shared" si="295"/>
        <v>657.89473684210532</v>
      </c>
      <c r="S533" s="216">
        <f t="shared" si="296"/>
        <v>4000</v>
      </c>
      <c r="T533" s="380"/>
      <c r="U533" s="331">
        <v>2000</v>
      </c>
      <c r="V533" s="216">
        <f t="shared" si="297"/>
        <v>0</v>
      </c>
      <c r="W533" s="377">
        <v>0</v>
      </c>
      <c r="X533" s="412">
        <v>2000</v>
      </c>
      <c r="Y533" s="474"/>
      <c r="AD533" s="6"/>
      <c r="AE533" s="6"/>
    </row>
    <row r="534" spans="1:31" s="5" customFormat="1" x14ac:dyDescent="0.25">
      <c r="A534" s="59">
        <v>328</v>
      </c>
      <c r="B534" s="70" t="s">
        <v>1862</v>
      </c>
      <c r="C534" s="70" t="s">
        <v>2094</v>
      </c>
      <c r="D534" s="72" t="s">
        <v>135</v>
      </c>
      <c r="E534" s="413">
        <v>45717</v>
      </c>
      <c r="F534" s="70" t="s">
        <v>1864</v>
      </c>
      <c r="G534" s="70" t="s">
        <v>1865</v>
      </c>
      <c r="H534" s="223">
        <f t="shared" si="288"/>
        <v>98.684210526315795</v>
      </c>
      <c r="I534" s="211">
        <f t="shared" si="289"/>
        <v>3000</v>
      </c>
      <c r="J534" s="211">
        <f t="shared" si="290"/>
        <v>3947.3684210526317</v>
      </c>
      <c r="K534" s="211">
        <f t="shared" si="291"/>
        <v>493.42105263157896</v>
      </c>
      <c r="L534" s="215">
        <v>0</v>
      </c>
      <c r="M534" s="211">
        <v>10.62</v>
      </c>
      <c r="N534" s="515">
        <v>0</v>
      </c>
      <c r="O534" s="211">
        <f t="shared" si="292"/>
        <v>0</v>
      </c>
      <c r="P534" s="216">
        <f t="shared" si="293"/>
        <v>10.62</v>
      </c>
      <c r="Q534" s="216">
        <f t="shared" si="294"/>
        <v>3936.7484210526318</v>
      </c>
      <c r="R534" s="216">
        <f t="shared" si="295"/>
        <v>493.42105263157896</v>
      </c>
      <c r="S534" s="216">
        <f t="shared" si="296"/>
        <v>3000</v>
      </c>
      <c r="T534" s="380"/>
      <c r="U534" s="331">
        <v>1500</v>
      </c>
      <c r="V534" s="216">
        <f t="shared" si="297"/>
        <v>0</v>
      </c>
      <c r="W534" s="217">
        <v>0</v>
      </c>
      <c r="X534" s="412">
        <v>1500</v>
      </c>
      <c r="Y534" s="474"/>
      <c r="AD534" s="6"/>
      <c r="AE534" s="6"/>
    </row>
    <row r="535" spans="1:31" s="5" customFormat="1" x14ac:dyDescent="0.25">
      <c r="A535" s="59">
        <v>329</v>
      </c>
      <c r="B535" s="70" t="s">
        <v>1866</v>
      </c>
      <c r="C535" s="70" t="s">
        <v>1867</v>
      </c>
      <c r="D535" s="72" t="s">
        <v>135</v>
      </c>
      <c r="E535" s="413">
        <v>45717</v>
      </c>
      <c r="F535" s="70" t="s">
        <v>1868</v>
      </c>
      <c r="G535" s="70" t="s">
        <v>1869</v>
      </c>
      <c r="H535" s="223">
        <f t="shared" si="288"/>
        <v>131.57894736842107</v>
      </c>
      <c r="I535" s="211">
        <f t="shared" si="289"/>
        <v>4000</v>
      </c>
      <c r="J535" s="211">
        <f t="shared" si="290"/>
        <v>5263.1578947368425</v>
      </c>
      <c r="K535" s="211">
        <f t="shared" si="291"/>
        <v>657.89473684210532</v>
      </c>
      <c r="L535" s="215">
        <v>0</v>
      </c>
      <c r="M535" s="211">
        <v>86.19</v>
      </c>
      <c r="N535" s="515">
        <v>0</v>
      </c>
      <c r="O535" s="211">
        <f t="shared" si="292"/>
        <v>0</v>
      </c>
      <c r="P535" s="216">
        <f t="shared" si="293"/>
        <v>86.19</v>
      </c>
      <c r="Q535" s="216">
        <f t="shared" si="294"/>
        <v>5176.9678947368429</v>
      </c>
      <c r="R535" s="216">
        <f t="shared" si="295"/>
        <v>657.89473684210532</v>
      </c>
      <c r="S535" s="216">
        <f t="shared" si="296"/>
        <v>4000</v>
      </c>
      <c r="T535" s="380"/>
      <c r="U535" s="331">
        <v>2000</v>
      </c>
      <c r="V535" s="216">
        <f t="shared" si="297"/>
        <v>0</v>
      </c>
      <c r="W535" s="217">
        <v>0</v>
      </c>
      <c r="X535" s="412">
        <v>2000</v>
      </c>
      <c r="Y535" s="474"/>
      <c r="AD535" s="6"/>
      <c r="AE535" s="6"/>
    </row>
    <row r="536" spans="1:31" s="5" customFormat="1" x14ac:dyDescent="0.25">
      <c r="A536" s="59">
        <v>330</v>
      </c>
      <c r="B536" s="70" t="s">
        <v>305</v>
      </c>
      <c r="C536" s="70" t="s">
        <v>1870</v>
      </c>
      <c r="D536" s="72" t="s">
        <v>135</v>
      </c>
      <c r="E536" s="413">
        <v>45732</v>
      </c>
      <c r="F536" s="70" t="s">
        <v>306</v>
      </c>
      <c r="G536" s="70" t="s">
        <v>307</v>
      </c>
      <c r="H536" s="223">
        <f t="shared" si="288"/>
        <v>131.57894736842107</v>
      </c>
      <c r="I536" s="211">
        <f t="shared" si="289"/>
        <v>4000</v>
      </c>
      <c r="J536" s="211">
        <f t="shared" si="290"/>
        <v>5263.1578947368425</v>
      </c>
      <c r="K536" s="211">
        <f t="shared" si="291"/>
        <v>657.89473684210532</v>
      </c>
      <c r="L536" s="215">
        <v>0</v>
      </c>
      <c r="M536" s="211">
        <v>86.19</v>
      </c>
      <c r="N536" s="515">
        <v>0</v>
      </c>
      <c r="O536" s="211">
        <f t="shared" si="292"/>
        <v>0</v>
      </c>
      <c r="P536" s="216">
        <f t="shared" si="293"/>
        <v>86.19</v>
      </c>
      <c r="Q536" s="216">
        <f t="shared" si="294"/>
        <v>5176.9678947368429</v>
      </c>
      <c r="R536" s="216">
        <f t="shared" si="295"/>
        <v>657.89473684210532</v>
      </c>
      <c r="S536" s="216">
        <f t="shared" si="296"/>
        <v>4000</v>
      </c>
      <c r="T536" s="380"/>
      <c r="U536" s="331">
        <v>2000</v>
      </c>
      <c r="V536" s="216">
        <f t="shared" si="297"/>
        <v>0</v>
      </c>
      <c r="W536" s="227">
        <v>0</v>
      </c>
      <c r="X536" s="412">
        <v>2000</v>
      </c>
      <c r="Y536" s="474"/>
      <c r="AD536" s="6"/>
      <c r="AE536" s="6"/>
    </row>
    <row r="537" spans="1:31" s="5" customFormat="1" x14ac:dyDescent="0.25">
      <c r="A537" s="59">
        <v>331</v>
      </c>
      <c r="B537" s="70" t="s">
        <v>1874</v>
      </c>
      <c r="C537" s="70" t="s">
        <v>1871</v>
      </c>
      <c r="D537" s="72" t="s">
        <v>135</v>
      </c>
      <c r="E537" s="413">
        <v>45732</v>
      </c>
      <c r="F537" s="70" t="s">
        <v>1872</v>
      </c>
      <c r="G537" s="70" t="s">
        <v>1873</v>
      </c>
      <c r="H537" s="223">
        <f t="shared" si="288"/>
        <v>131.57894736842107</v>
      </c>
      <c r="I537" s="211">
        <f t="shared" si="289"/>
        <v>4000</v>
      </c>
      <c r="J537" s="211">
        <f t="shared" si="290"/>
        <v>5263.1578947368425</v>
      </c>
      <c r="K537" s="211">
        <f t="shared" si="291"/>
        <v>657.89473684210532</v>
      </c>
      <c r="L537" s="215">
        <v>0</v>
      </c>
      <c r="M537" s="211">
        <v>86.19</v>
      </c>
      <c r="N537" s="515">
        <v>0</v>
      </c>
      <c r="O537" s="211">
        <f t="shared" si="292"/>
        <v>0</v>
      </c>
      <c r="P537" s="216">
        <f t="shared" si="293"/>
        <v>86.19</v>
      </c>
      <c r="Q537" s="216">
        <f t="shared" si="294"/>
        <v>5176.9678947368429</v>
      </c>
      <c r="R537" s="216">
        <f t="shared" si="295"/>
        <v>657.89473684210532</v>
      </c>
      <c r="S537" s="216">
        <f t="shared" si="296"/>
        <v>4000</v>
      </c>
      <c r="T537" s="380"/>
      <c r="U537" s="331">
        <v>2000</v>
      </c>
      <c r="V537" s="216">
        <f t="shared" si="297"/>
        <v>0</v>
      </c>
      <c r="W537" s="377">
        <v>0</v>
      </c>
      <c r="X537" s="412">
        <v>2000</v>
      </c>
      <c r="Y537" s="474"/>
      <c r="AD537" s="6"/>
      <c r="AE537" s="6"/>
    </row>
    <row r="538" spans="1:31" s="5" customFormat="1" x14ac:dyDescent="0.25">
      <c r="A538" s="59">
        <v>332</v>
      </c>
      <c r="B538" s="70" t="s">
        <v>1875</v>
      </c>
      <c r="C538" s="70" t="s">
        <v>1876</v>
      </c>
      <c r="D538" s="72" t="s">
        <v>135</v>
      </c>
      <c r="E538" s="413">
        <v>45747</v>
      </c>
      <c r="F538" s="70" t="s">
        <v>1877</v>
      </c>
      <c r="G538" s="70" t="s">
        <v>1878</v>
      </c>
      <c r="H538" s="223">
        <f t="shared" si="288"/>
        <v>131.57894736842107</v>
      </c>
      <c r="I538" s="211">
        <f t="shared" si="289"/>
        <v>4000</v>
      </c>
      <c r="J538" s="211">
        <f t="shared" si="290"/>
        <v>5263.1578947368425</v>
      </c>
      <c r="K538" s="211">
        <f t="shared" si="291"/>
        <v>657.89473684210532</v>
      </c>
      <c r="L538" s="215">
        <v>0</v>
      </c>
      <c r="M538" s="211">
        <v>86.19</v>
      </c>
      <c r="N538" s="515">
        <v>0</v>
      </c>
      <c r="O538" s="211">
        <f t="shared" si="292"/>
        <v>0</v>
      </c>
      <c r="P538" s="216">
        <f t="shared" si="293"/>
        <v>86.19</v>
      </c>
      <c r="Q538" s="216">
        <f t="shared" si="294"/>
        <v>5176.9678947368429</v>
      </c>
      <c r="R538" s="216">
        <f t="shared" si="295"/>
        <v>657.89473684210532</v>
      </c>
      <c r="S538" s="216">
        <f t="shared" si="296"/>
        <v>4000</v>
      </c>
      <c r="T538" s="380"/>
      <c r="U538" s="331">
        <v>2000</v>
      </c>
      <c r="V538" s="216">
        <f t="shared" si="297"/>
        <v>0</v>
      </c>
      <c r="W538" s="217">
        <v>0</v>
      </c>
      <c r="X538" s="412">
        <v>2000</v>
      </c>
      <c r="Y538" s="474"/>
      <c r="AD538" s="6"/>
      <c r="AE538" s="6"/>
    </row>
    <row r="539" spans="1:31" s="5" customFormat="1" x14ac:dyDescent="0.25">
      <c r="A539" s="59">
        <v>333</v>
      </c>
      <c r="B539" s="70" t="s">
        <v>1879</v>
      </c>
      <c r="C539" s="70" t="s">
        <v>1880</v>
      </c>
      <c r="D539" s="72" t="s">
        <v>135</v>
      </c>
      <c r="E539" s="413">
        <v>45747</v>
      </c>
      <c r="F539" s="70" t="s">
        <v>1881</v>
      </c>
      <c r="G539" s="70" t="s">
        <v>1882</v>
      </c>
      <c r="H539" s="223">
        <f t="shared" si="288"/>
        <v>269.21052631578948</v>
      </c>
      <c r="I539" s="211">
        <f t="shared" si="289"/>
        <v>8184</v>
      </c>
      <c r="J539" s="211">
        <f t="shared" si="290"/>
        <v>10768.42105263158</v>
      </c>
      <c r="K539" s="211">
        <f t="shared" si="291"/>
        <v>1346.0526315789475</v>
      </c>
      <c r="L539" s="215">
        <v>0</v>
      </c>
      <c r="M539" s="211">
        <v>485.22</v>
      </c>
      <c r="N539" s="515">
        <v>0</v>
      </c>
      <c r="O539" s="211">
        <f t="shared" si="292"/>
        <v>184</v>
      </c>
      <c r="P539" s="216">
        <f t="shared" si="293"/>
        <v>669.22</v>
      </c>
      <c r="Q539" s="216">
        <f t="shared" si="294"/>
        <v>10283.201052631581</v>
      </c>
      <c r="R539" s="216">
        <f t="shared" si="295"/>
        <v>1346.0526315789475</v>
      </c>
      <c r="S539" s="216">
        <f t="shared" si="296"/>
        <v>8000</v>
      </c>
      <c r="T539" s="380"/>
      <c r="U539" s="331">
        <v>4092</v>
      </c>
      <c r="V539" s="216">
        <f t="shared" si="297"/>
        <v>92</v>
      </c>
      <c r="W539" s="217">
        <v>0</v>
      </c>
      <c r="X539" s="412">
        <v>4000</v>
      </c>
      <c r="Y539" s="474"/>
      <c r="AD539" s="6"/>
      <c r="AE539" s="6"/>
    </row>
    <row r="540" spans="1:31" s="5" customFormat="1" x14ac:dyDescent="0.25">
      <c r="A540" s="59">
        <v>334</v>
      </c>
      <c r="B540" s="70" t="s">
        <v>1883</v>
      </c>
      <c r="C540" s="70" t="s">
        <v>1884</v>
      </c>
      <c r="D540" s="72" t="s">
        <v>135</v>
      </c>
      <c r="E540" s="413">
        <v>45763</v>
      </c>
      <c r="F540" s="70" t="s">
        <v>1885</v>
      </c>
      <c r="G540" s="70" t="s">
        <v>1886</v>
      </c>
      <c r="H540" s="223">
        <f t="shared" si="288"/>
        <v>131.57894736842107</v>
      </c>
      <c r="I540" s="211">
        <f t="shared" si="289"/>
        <v>4000</v>
      </c>
      <c r="J540" s="211">
        <f t="shared" si="290"/>
        <v>5263.1578947368425</v>
      </c>
      <c r="K540" s="211">
        <f t="shared" si="291"/>
        <v>657.89473684210532</v>
      </c>
      <c r="L540" s="215">
        <v>0</v>
      </c>
      <c r="M540" s="211">
        <v>86.19</v>
      </c>
      <c r="N540" s="515">
        <v>0</v>
      </c>
      <c r="O540" s="211">
        <f t="shared" si="292"/>
        <v>0</v>
      </c>
      <c r="P540" s="216">
        <f t="shared" si="293"/>
        <v>86.19</v>
      </c>
      <c r="Q540" s="216">
        <f t="shared" si="294"/>
        <v>5176.9678947368429</v>
      </c>
      <c r="R540" s="216">
        <f t="shared" si="295"/>
        <v>657.89473684210532</v>
      </c>
      <c r="S540" s="216">
        <f t="shared" si="296"/>
        <v>4000</v>
      </c>
      <c r="T540" s="380"/>
      <c r="U540" s="331">
        <v>2000</v>
      </c>
      <c r="V540" s="216">
        <f t="shared" si="297"/>
        <v>0</v>
      </c>
      <c r="W540" s="227">
        <v>0</v>
      </c>
      <c r="X540" s="412">
        <v>2000</v>
      </c>
      <c r="Y540" s="474"/>
      <c r="AD540" s="6"/>
      <c r="AE540" s="6"/>
    </row>
    <row r="541" spans="1:31" s="5" customFormat="1" x14ac:dyDescent="0.25">
      <c r="A541" s="59">
        <v>335</v>
      </c>
      <c r="B541" s="70" t="s">
        <v>1887</v>
      </c>
      <c r="C541" s="70" t="s">
        <v>1836</v>
      </c>
      <c r="D541" s="72" t="s">
        <v>135</v>
      </c>
      <c r="E541" s="413">
        <v>45763</v>
      </c>
      <c r="F541" s="70" t="s">
        <v>1888</v>
      </c>
      <c r="G541" s="70" t="s">
        <v>1889</v>
      </c>
      <c r="H541" s="223">
        <f t="shared" si="288"/>
        <v>164.47368421052633</v>
      </c>
      <c r="I541" s="211">
        <f t="shared" si="289"/>
        <v>5000</v>
      </c>
      <c r="J541" s="211">
        <f t="shared" si="290"/>
        <v>6578.9473684210534</v>
      </c>
      <c r="K541" s="211">
        <f t="shared" si="291"/>
        <v>822.36842105263167</v>
      </c>
      <c r="L541" s="215">
        <v>0</v>
      </c>
      <c r="M541" s="211">
        <v>170.4</v>
      </c>
      <c r="N541" s="515">
        <v>0</v>
      </c>
      <c r="O541" s="211">
        <f t="shared" si="292"/>
        <v>0</v>
      </c>
      <c r="P541" s="216">
        <f t="shared" si="293"/>
        <v>170.4</v>
      </c>
      <c r="Q541" s="216">
        <f t="shared" si="294"/>
        <v>6408.5473684210538</v>
      </c>
      <c r="R541" s="216">
        <f t="shared" si="295"/>
        <v>822.36842105263167</v>
      </c>
      <c r="S541" s="216">
        <f t="shared" si="296"/>
        <v>5000</v>
      </c>
      <c r="T541" s="380"/>
      <c r="U541" s="331">
        <v>2500</v>
      </c>
      <c r="V541" s="216">
        <f t="shared" si="297"/>
        <v>0</v>
      </c>
      <c r="W541" s="377">
        <v>0</v>
      </c>
      <c r="X541" s="412">
        <v>2500</v>
      </c>
      <c r="Y541" s="474"/>
      <c r="AD541" s="6"/>
      <c r="AE541" s="6"/>
    </row>
    <row r="542" spans="1:31" s="5" customFormat="1" x14ac:dyDescent="0.25">
      <c r="A542" s="59">
        <v>336</v>
      </c>
      <c r="B542" s="70" t="s">
        <v>1890</v>
      </c>
      <c r="C542" s="70" t="s">
        <v>1891</v>
      </c>
      <c r="D542" s="72" t="s">
        <v>135</v>
      </c>
      <c r="E542" s="413">
        <v>45763</v>
      </c>
      <c r="F542" s="70" t="s">
        <v>1892</v>
      </c>
      <c r="G542" s="70" t="s">
        <v>1893</v>
      </c>
      <c r="H542" s="223">
        <f t="shared" si="288"/>
        <v>131.57894736842107</v>
      </c>
      <c r="I542" s="211">
        <f t="shared" si="289"/>
        <v>4000</v>
      </c>
      <c r="J542" s="211">
        <f t="shared" si="290"/>
        <v>5263.1578947368425</v>
      </c>
      <c r="K542" s="211">
        <f t="shared" si="291"/>
        <v>657.89473684210532</v>
      </c>
      <c r="L542" s="215">
        <v>0</v>
      </c>
      <c r="M542" s="211">
        <v>86.19</v>
      </c>
      <c r="N542" s="515">
        <v>0</v>
      </c>
      <c r="O542" s="211">
        <f t="shared" si="292"/>
        <v>0</v>
      </c>
      <c r="P542" s="216">
        <f t="shared" si="293"/>
        <v>86.19</v>
      </c>
      <c r="Q542" s="216">
        <f t="shared" si="294"/>
        <v>5176.9678947368429</v>
      </c>
      <c r="R542" s="216">
        <f t="shared" si="295"/>
        <v>657.89473684210532</v>
      </c>
      <c r="S542" s="216">
        <f t="shared" si="296"/>
        <v>4000</v>
      </c>
      <c r="T542" s="380"/>
      <c r="U542" s="331">
        <v>2000</v>
      </c>
      <c r="V542" s="216">
        <f t="shared" si="297"/>
        <v>0</v>
      </c>
      <c r="W542" s="217">
        <v>0</v>
      </c>
      <c r="X542" s="412">
        <v>2000</v>
      </c>
      <c r="Y542" s="474"/>
      <c r="AD542" s="6"/>
      <c r="AE542" s="6"/>
    </row>
    <row r="543" spans="1:31" s="5" customFormat="1" x14ac:dyDescent="0.25">
      <c r="A543" s="59">
        <v>337</v>
      </c>
      <c r="B543" s="70" t="s">
        <v>1894</v>
      </c>
      <c r="C543" s="70" t="s">
        <v>1895</v>
      </c>
      <c r="D543" s="72" t="s">
        <v>135</v>
      </c>
      <c r="E543" s="413">
        <v>45763</v>
      </c>
      <c r="F543" s="70" t="s">
        <v>1896</v>
      </c>
      <c r="G543" s="70" t="s">
        <v>1897</v>
      </c>
      <c r="H543" s="223">
        <f t="shared" si="288"/>
        <v>131.57894736842107</v>
      </c>
      <c r="I543" s="211">
        <f t="shared" si="289"/>
        <v>4000</v>
      </c>
      <c r="J543" s="211">
        <f t="shared" si="290"/>
        <v>5263.1578947368425</v>
      </c>
      <c r="K543" s="211">
        <f t="shared" si="291"/>
        <v>657.89473684210532</v>
      </c>
      <c r="L543" s="215">
        <v>0</v>
      </c>
      <c r="M543" s="211">
        <v>86.19</v>
      </c>
      <c r="N543" s="515">
        <v>0</v>
      </c>
      <c r="O543" s="211">
        <f t="shared" si="292"/>
        <v>0</v>
      </c>
      <c r="P543" s="216">
        <f t="shared" si="293"/>
        <v>86.19</v>
      </c>
      <c r="Q543" s="216">
        <f t="shared" si="294"/>
        <v>5176.9678947368429</v>
      </c>
      <c r="R543" s="216">
        <f t="shared" si="295"/>
        <v>657.89473684210532</v>
      </c>
      <c r="S543" s="216">
        <f t="shared" si="296"/>
        <v>4000</v>
      </c>
      <c r="T543" s="380"/>
      <c r="U543" s="331">
        <v>2000</v>
      </c>
      <c r="V543" s="216">
        <f t="shared" si="297"/>
        <v>0</v>
      </c>
      <c r="W543" s="217">
        <v>0</v>
      </c>
      <c r="X543" s="412">
        <v>2000</v>
      </c>
      <c r="Y543" s="474"/>
      <c r="AD543" s="6"/>
      <c r="AE543" s="6"/>
    </row>
    <row r="544" spans="1:31" s="5" customFormat="1" x14ac:dyDescent="0.25">
      <c r="A544" s="59">
        <v>338</v>
      </c>
      <c r="B544" s="70" t="s">
        <v>1898</v>
      </c>
      <c r="C544" s="70" t="s">
        <v>1899</v>
      </c>
      <c r="D544" s="72" t="s">
        <v>135</v>
      </c>
      <c r="E544" s="413">
        <v>45809</v>
      </c>
      <c r="F544" s="70" t="s">
        <v>1900</v>
      </c>
      <c r="G544" s="70" t="s">
        <v>1901</v>
      </c>
      <c r="H544" s="223">
        <f t="shared" si="288"/>
        <v>131.57894736842107</v>
      </c>
      <c r="I544" s="211">
        <f t="shared" si="289"/>
        <v>4000</v>
      </c>
      <c r="J544" s="211">
        <f t="shared" si="290"/>
        <v>5263.1578947368425</v>
      </c>
      <c r="K544" s="211">
        <f t="shared" si="291"/>
        <v>657.89473684210532</v>
      </c>
      <c r="L544" s="215">
        <v>0</v>
      </c>
      <c r="M544" s="211">
        <v>86.19</v>
      </c>
      <c r="N544" s="515">
        <v>0</v>
      </c>
      <c r="O544" s="211">
        <f t="shared" si="292"/>
        <v>0</v>
      </c>
      <c r="P544" s="216">
        <f t="shared" si="293"/>
        <v>86.19</v>
      </c>
      <c r="Q544" s="216">
        <f t="shared" si="294"/>
        <v>5176.9678947368429</v>
      </c>
      <c r="R544" s="216">
        <f t="shared" si="295"/>
        <v>657.89473684210532</v>
      </c>
      <c r="S544" s="216">
        <f t="shared" si="296"/>
        <v>4000</v>
      </c>
      <c r="T544" s="380"/>
      <c r="U544" s="331">
        <v>2000</v>
      </c>
      <c r="V544" s="216">
        <f t="shared" si="297"/>
        <v>0</v>
      </c>
      <c r="W544" s="227">
        <v>0</v>
      </c>
      <c r="X544" s="412">
        <v>2000</v>
      </c>
      <c r="Y544" s="474"/>
      <c r="AD544" s="6"/>
      <c r="AE544" s="6"/>
    </row>
    <row r="545" spans="1:31" s="5" customFormat="1" x14ac:dyDescent="0.25">
      <c r="A545" s="59">
        <v>339</v>
      </c>
      <c r="B545" s="70" t="s">
        <v>1906</v>
      </c>
      <c r="C545" s="70" t="s">
        <v>1902</v>
      </c>
      <c r="D545" s="72" t="s">
        <v>135</v>
      </c>
      <c r="E545" s="413">
        <v>45809</v>
      </c>
      <c r="F545" s="70" t="s">
        <v>1903</v>
      </c>
      <c r="G545" s="70" t="s">
        <v>1904</v>
      </c>
      <c r="H545" s="223">
        <f t="shared" si="288"/>
        <v>131.57894736842107</v>
      </c>
      <c r="I545" s="211">
        <f t="shared" si="289"/>
        <v>4000</v>
      </c>
      <c r="J545" s="211">
        <f t="shared" si="290"/>
        <v>5263.1578947368425</v>
      </c>
      <c r="K545" s="211">
        <f t="shared" si="291"/>
        <v>657.89473684210532</v>
      </c>
      <c r="L545" s="215">
        <v>0</v>
      </c>
      <c r="M545" s="211">
        <v>86.19</v>
      </c>
      <c r="N545" s="515">
        <v>0</v>
      </c>
      <c r="O545" s="211">
        <f t="shared" si="292"/>
        <v>0</v>
      </c>
      <c r="P545" s="216">
        <f t="shared" si="293"/>
        <v>86.19</v>
      </c>
      <c r="Q545" s="216">
        <f t="shared" si="294"/>
        <v>5176.9678947368429</v>
      </c>
      <c r="R545" s="216">
        <f t="shared" si="295"/>
        <v>657.89473684210532</v>
      </c>
      <c r="S545" s="216">
        <f t="shared" si="296"/>
        <v>4000</v>
      </c>
      <c r="T545" s="380"/>
      <c r="U545" s="331">
        <v>2000</v>
      </c>
      <c r="V545" s="216">
        <f t="shared" si="297"/>
        <v>0</v>
      </c>
      <c r="W545" s="377">
        <v>0</v>
      </c>
      <c r="X545" s="412">
        <v>2000</v>
      </c>
      <c r="Y545" s="474"/>
      <c r="AD545" s="6"/>
      <c r="AE545" s="6"/>
    </row>
    <row r="546" spans="1:31" s="5" customFormat="1" x14ac:dyDescent="0.25">
      <c r="A546" s="59">
        <v>340</v>
      </c>
      <c r="B546" s="70" t="s">
        <v>1905</v>
      </c>
      <c r="C546" s="70" t="s">
        <v>602</v>
      </c>
      <c r="D546" s="72" t="s">
        <v>135</v>
      </c>
      <c r="E546" s="413">
        <v>45809</v>
      </c>
      <c r="F546" s="70" t="s">
        <v>1907</v>
      </c>
      <c r="G546" s="70" t="s">
        <v>1908</v>
      </c>
      <c r="H546" s="223">
        <f t="shared" si="288"/>
        <v>131.57894736842107</v>
      </c>
      <c r="I546" s="211">
        <f t="shared" si="289"/>
        <v>4000</v>
      </c>
      <c r="J546" s="211">
        <f t="shared" si="290"/>
        <v>5263.1578947368425</v>
      </c>
      <c r="K546" s="211">
        <f t="shared" si="291"/>
        <v>657.89473684210532</v>
      </c>
      <c r="L546" s="215">
        <v>0</v>
      </c>
      <c r="M546" s="211">
        <v>86.19</v>
      </c>
      <c r="N546" s="515">
        <v>0</v>
      </c>
      <c r="O546" s="211">
        <f t="shared" si="292"/>
        <v>0</v>
      </c>
      <c r="P546" s="216">
        <f t="shared" si="293"/>
        <v>86.19</v>
      </c>
      <c r="Q546" s="216">
        <f t="shared" si="294"/>
        <v>5176.9678947368429</v>
      </c>
      <c r="R546" s="216">
        <f t="shared" si="295"/>
        <v>657.89473684210532</v>
      </c>
      <c r="S546" s="216">
        <f t="shared" si="296"/>
        <v>4000</v>
      </c>
      <c r="T546" s="380"/>
      <c r="U546" s="331">
        <v>2000</v>
      </c>
      <c r="V546" s="216">
        <f t="shared" si="297"/>
        <v>0</v>
      </c>
      <c r="W546" s="217">
        <v>0</v>
      </c>
      <c r="X546" s="412">
        <v>2000</v>
      </c>
      <c r="Y546" s="474"/>
      <c r="AD546" s="6"/>
      <c r="AE546" s="6"/>
    </row>
    <row r="547" spans="1:31" s="5" customFormat="1" x14ac:dyDescent="0.25">
      <c r="A547" s="59">
        <v>341</v>
      </c>
      <c r="B547" s="70" t="s">
        <v>1909</v>
      </c>
      <c r="C547" s="70" t="s">
        <v>1853</v>
      </c>
      <c r="D547" s="72" t="s">
        <v>135</v>
      </c>
      <c r="E547" s="413">
        <v>45824</v>
      </c>
      <c r="F547" s="70" t="s">
        <v>1910</v>
      </c>
      <c r="G547" s="70" t="s">
        <v>1911</v>
      </c>
      <c r="H547" s="223">
        <f t="shared" si="288"/>
        <v>197.36842105263159</v>
      </c>
      <c r="I547" s="211">
        <f t="shared" si="289"/>
        <v>6000</v>
      </c>
      <c r="J547" s="211">
        <f t="shared" si="290"/>
        <v>7894.7368421052633</v>
      </c>
      <c r="K547" s="211">
        <f t="shared" si="291"/>
        <v>986.84210526315792</v>
      </c>
      <c r="L547" s="215">
        <v>0</v>
      </c>
      <c r="M547" s="211">
        <v>254.61</v>
      </c>
      <c r="N547" s="515">
        <v>0</v>
      </c>
      <c r="O547" s="211">
        <f t="shared" si="292"/>
        <v>0</v>
      </c>
      <c r="P547" s="216">
        <f t="shared" si="293"/>
        <v>254.61</v>
      </c>
      <c r="Q547" s="216">
        <f t="shared" si="294"/>
        <v>7640.1268421052637</v>
      </c>
      <c r="R547" s="216">
        <f t="shared" si="295"/>
        <v>986.84210526315792</v>
      </c>
      <c r="S547" s="216">
        <f t="shared" si="296"/>
        <v>6000</v>
      </c>
      <c r="T547" s="380"/>
      <c r="U547" s="331">
        <v>3000</v>
      </c>
      <c r="V547" s="216">
        <f t="shared" si="297"/>
        <v>0</v>
      </c>
      <c r="W547" s="217">
        <v>0</v>
      </c>
      <c r="X547" s="412">
        <v>3000</v>
      </c>
      <c r="Y547" s="474"/>
      <c r="AD547" s="6"/>
      <c r="AE547" s="6"/>
    </row>
    <row r="548" spans="1:31" s="5" customFormat="1" x14ac:dyDescent="0.25">
      <c r="A548" s="59">
        <v>342</v>
      </c>
      <c r="B548" s="70" t="s">
        <v>1912</v>
      </c>
      <c r="C548" s="70" t="s">
        <v>1913</v>
      </c>
      <c r="D548" s="72" t="s">
        <v>135</v>
      </c>
      <c r="E548" s="413">
        <v>45824</v>
      </c>
      <c r="F548" s="70" t="s">
        <v>1915</v>
      </c>
      <c r="G548" s="70" t="s">
        <v>1914</v>
      </c>
      <c r="H548" s="223">
        <f t="shared" si="288"/>
        <v>232.23684210526318</v>
      </c>
      <c r="I548" s="211">
        <f t="shared" si="289"/>
        <v>7060</v>
      </c>
      <c r="J548" s="211">
        <f t="shared" si="290"/>
        <v>9289.4736842105267</v>
      </c>
      <c r="K548" s="211">
        <f t="shared" si="291"/>
        <v>1161.1842105263158</v>
      </c>
      <c r="L548" s="215">
        <v>0</v>
      </c>
      <c r="M548" s="211">
        <v>343.87</v>
      </c>
      <c r="N548" s="515">
        <v>0</v>
      </c>
      <c r="O548" s="211">
        <f t="shared" si="292"/>
        <v>60</v>
      </c>
      <c r="P548" s="216">
        <f t="shared" si="293"/>
        <v>403.87</v>
      </c>
      <c r="Q548" s="216">
        <f t="shared" si="294"/>
        <v>8945.6036842105259</v>
      </c>
      <c r="R548" s="216">
        <f t="shared" si="295"/>
        <v>1161.1842105263158</v>
      </c>
      <c r="S548" s="216">
        <f t="shared" si="296"/>
        <v>7000</v>
      </c>
      <c r="T548" s="380"/>
      <c r="U548" s="331">
        <v>3530</v>
      </c>
      <c r="V548" s="216">
        <f t="shared" si="297"/>
        <v>30</v>
      </c>
      <c r="W548" s="227">
        <v>0</v>
      </c>
      <c r="X548" s="412">
        <v>3500</v>
      </c>
      <c r="Y548" s="474"/>
      <c r="AD548" s="6"/>
      <c r="AE548" s="6"/>
    </row>
    <row r="549" spans="1:31" s="5" customFormat="1" x14ac:dyDescent="0.25">
      <c r="A549" s="59">
        <v>343</v>
      </c>
      <c r="B549" s="70" t="s">
        <v>1916</v>
      </c>
      <c r="C549" s="70" t="s">
        <v>1795</v>
      </c>
      <c r="D549" s="72" t="s">
        <v>135</v>
      </c>
      <c r="E549" s="413">
        <v>45824</v>
      </c>
      <c r="F549" s="70" t="s">
        <v>1917</v>
      </c>
      <c r="G549" s="70" t="s">
        <v>1918</v>
      </c>
      <c r="H549" s="223">
        <f t="shared" si="288"/>
        <v>232.23684210526318</v>
      </c>
      <c r="I549" s="211">
        <f t="shared" si="289"/>
        <v>7060</v>
      </c>
      <c r="J549" s="211">
        <f t="shared" si="290"/>
        <v>9289.4736842105267</v>
      </c>
      <c r="K549" s="211">
        <f t="shared" si="291"/>
        <v>1161.1842105263158</v>
      </c>
      <c r="L549" s="215">
        <v>0</v>
      </c>
      <c r="M549" s="211">
        <v>343.87</v>
      </c>
      <c r="N549" s="515">
        <v>0</v>
      </c>
      <c r="O549" s="211">
        <f t="shared" si="292"/>
        <v>60</v>
      </c>
      <c r="P549" s="216">
        <f t="shared" si="293"/>
        <v>403.87</v>
      </c>
      <c r="Q549" s="216">
        <f t="shared" si="294"/>
        <v>8945.6036842105259</v>
      </c>
      <c r="R549" s="216">
        <f t="shared" si="295"/>
        <v>1161.1842105263158</v>
      </c>
      <c r="S549" s="216">
        <f t="shared" si="296"/>
        <v>7000</v>
      </c>
      <c r="T549" s="380"/>
      <c r="U549" s="331">
        <v>3530</v>
      </c>
      <c r="V549" s="216">
        <f t="shared" si="297"/>
        <v>30</v>
      </c>
      <c r="W549" s="377">
        <v>0</v>
      </c>
      <c r="X549" s="412">
        <v>3500</v>
      </c>
      <c r="Y549" s="474"/>
      <c r="AD549" s="6"/>
      <c r="AE549" s="6"/>
    </row>
    <row r="550" spans="1:31" s="5" customFormat="1" x14ac:dyDescent="0.25">
      <c r="A550" s="59">
        <v>344</v>
      </c>
      <c r="B550" s="70" t="s">
        <v>1919</v>
      </c>
      <c r="C550" s="70" t="s">
        <v>555</v>
      </c>
      <c r="D550" s="72" t="s">
        <v>135</v>
      </c>
      <c r="E550" s="413" t="s">
        <v>1927</v>
      </c>
      <c r="F550" s="70" t="s">
        <v>1920</v>
      </c>
      <c r="G550" s="70" t="s">
        <v>1921</v>
      </c>
      <c r="H550" s="223">
        <f t="shared" si="288"/>
        <v>131.57894736842107</v>
      </c>
      <c r="I550" s="211">
        <f t="shared" si="289"/>
        <v>4000</v>
      </c>
      <c r="J550" s="211">
        <f t="shared" si="290"/>
        <v>5263.1578947368425</v>
      </c>
      <c r="K550" s="211">
        <f t="shared" si="291"/>
        <v>657.89473684210532</v>
      </c>
      <c r="L550" s="215">
        <v>0</v>
      </c>
      <c r="M550" s="211">
        <v>86.19</v>
      </c>
      <c r="N550" s="515">
        <v>0</v>
      </c>
      <c r="O550" s="211">
        <f t="shared" si="292"/>
        <v>0</v>
      </c>
      <c r="P550" s="216">
        <f t="shared" si="293"/>
        <v>86.19</v>
      </c>
      <c r="Q550" s="216">
        <f t="shared" si="294"/>
        <v>5176.9678947368429</v>
      </c>
      <c r="R550" s="216">
        <f t="shared" si="295"/>
        <v>657.89473684210532</v>
      </c>
      <c r="S550" s="216">
        <f t="shared" si="296"/>
        <v>4000</v>
      </c>
      <c r="T550" s="380"/>
      <c r="U550" s="331">
        <v>2000</v>
      </c>
      <c r="V550" s="216">
        <f t="shared" si="297"/>
        <v>0</v>
      </c>
      <c r="W550" s="217">
        <v>0</v>
      </c>
      <c r="X550" s="412">
        <v>2000</v>
      </c>
      <c r="Y550" s="474"/>
      <c r="AD550" s="6"/>
      <c r="AE550" s="6"/>
    </row>
    <row r="551" spans="1:31" s="5" customFormat="1" x14ac:dyDescent="0.25">
      <c r="A551" s="59">
        <v>345</v>
      </c>
      <c r="B551" s="70" t="s">
        <v>2010</v>
      </c>
      <c r="C551" s="70" t="s">
        <v>1795</v>
      </c>
      <c r="D551" s="72" t="s">
        <v>135</v>
      </c>
      <c r="E551" s="413">
        <v>45916</v>
      </c>
      <c r="F551" s="70" t="s">
        <v>2008</v>
      </c>
      <c r="G551" s="70" t="s">
        <v>2009</v>
      </c>
      <c r="H551" s="223">
        <f t="shared" si="288"/>
        <v>232.23684210526318</v>
      </c>
      <c r="I551" s="211">
        <f t="shared" si="289"/>
        <v>7060</v>
      </c>
      <c r="J551" s="211">
        <f t="shared" si="290"/>
        <v>9289.4736842105267</v>
      </c>
      <c r="K551" s="211">
        <f t="shared" si="291"/>
        <v>1161.1842105263158</v>
      </c>
      <c r="L551" s="215">
        <v>0</v>
      </c>
      <c r="M551" s="211">
        <v>343.87</v>
      </c>
      <c r="N551" s="515">
        <v>0</v>
      </c>
      <c r="O551" s="211">
        <f t="shared" si="292"/>
        <v>60</v>
      </c>
      <c r="P551" s="216">
        <f t="shared" si="293"/>
        <v>403.87</v>
      </c>
      <c r="Q551" s="216">
        <f t="shared" si="294"/>
        <v>8945.6036842105259</v>
      </c>
      <c r="R551" s="216">
        <f t="shared" si="295"/>
        <v>1161.1842105263158</v>
      </c>
      <c r="S551" s="216">
        <f t="shared" si="296"/>
        <v>7000</v>
      </c>
      <c r="T551" s="380"/>
      <c r="U551" s="331">
        <v>3530</v>
      </c>
      <c r="V551" s="216">
        <f t="shared" si="297"/>
        <v>30</v>
      </c>
      <c r="W551" s="217">
        <v>0</v>
      </c>
      <c r="X551" s="412">
        <v>3500</v>
      </c>
      <c r="Y551" s="474"/>
      <c r="AD551" s="6"/>
      <c r="AE551" s="6"/>
    </row>
    <row r="552" spans="1:31" s="5" customFormat="1" x14ac:dyDescent="0.25">
      <c r="A552" s="59">
        <v>346</v>
      </c>
      <c r="B552" s="70" t="s">
        <v>1922</v>
      </c>
      <c r="C552" s="70" t="s">
        <v>1925</v>
      </c>
      <c r="D552" s="72" t="s">
        <v>135</v>
      </c>
      <c r="E552" s="413">
        <v>45839</v>
      </c>
      <c r="F552" s="70" t="s">
        <v>1924</v>
      </c>
      <c r="G552" s="70" t="s">
        <v>1923</v>
      </c>
      <c r="H552" s="223">
        <f t="shared" si="288"/>
        <v>65.789473684210535</v>
      </c>
      <c r="I552" s="211">
        <f t="shared" si="289"/>
        <v>2000</v>
      </c>
      <c r="J552" s="211">
        <f t="shared" si="290"/>
        <v>2631.5789473684213</v>
      </c>
      <c r="K552" s="211">
        <f t="shared" si="291"/>
        <v>328.94736842105266</v>
      </c>
      <c r="L552" s="215">
        <v>0</v>
      </c>
      <c r="M552" s="211">
        <v>0</v>
      </c>
      <c r="N552" s="515">
        <v>0</v>
      </c>
      <c r="O552" s="211">
        <f t="shared" si="292"/>
        <v>0</v>
      </c>
      <c r="P552" s="216">
        <f t="shared" si="293"/>
        <v>0</v>
      </c>
      <c r="Q552" s="216">
        <f t="shared" si="294"/>
        <v>2631.5789473684213</v>
      </c>
      <c r="R552" s="216">
        <f t="shared" si="295"/>
        <v>328.94736842105266</v>
      </c>
      <c r="S552" s="216">
        <f t="shared" si="296"/>
        <v>2000</v>
      </c>
      <c r="T552" s="380"/>
      <c r="U552" s="331">
        <v>1000</v>
      </c>
      <c r="V552" s="216">
        <f t="shared" si="297"/>
        <v>0</v>
      </c>
      <c r="W552" s="227">
        <v>0</v>
      </c>
      <c r="X552" s="412">
        <v>1000</v>
      </c>
      <c r="Y552" s="474"/>
      <c r="AD552" s="6"/>
      <c r="AE552" s="6"/>
    </row>
    <row r="553" spans="1:31" s="5" customFormat="1" x14ac:dyDescent="0.25">
      <c r="A553" s="59">
        <v>347</v>
      </c>
      <c r="B553" s="70" t="s">
        <v>2011</v>
      </c>
      <c r="C553" s="70" t="s">
        <v>1795</v>
      </c>
      <c r="D553" s="72" t="s">
        <v>135</v>
      </c>
      <c r="E553" s="413">
        <v>45916</v>
      </c>
      <c r="F553" s="70" t="s">
        <v>2012</v>
      </c>
      <c r="G553" s="70" t="s">
        <v>2013</v>
      </c>
      <c r="H553" s="223">
        <f t="shared" ref="H553:H555" si="298">+I553/30.4</f>
        <v>232.23684210526318</v>
      </c>
      <c r="I553" s="211">
        <f t="shared" ref="I553:I555" si="299">+U553*2</f>
        <v>7060</v>
      </c>
      <c r="J553" s="211">
        <f t="shared" ref="J553:J555" si="300">+I553/30.4*40</f>
        <v>9289.4736842105267</v>
      </c>
      <c r="K553" s="211">
        <f t="shared" ref="K553:K555" si="301">+I553/30.4*20*0.25</f>
        <v>1161.1842105263158</v>
      </c>
      <c r="L553" s="215">
        <v>0</v>
      </c>
      <c r="M553" s="211">
        <v>343.87</v>
      </c>
      <c r="N553" s="515">
        <v>0</v>
      </c>
      <c r="O553" s="211">
        <f t="shared" ref="O553:O555" si="302">+V553*2</f>
        <v>60</v>
      </c>
      <c r="P553" s="216">
        <f t="shared" ref="P553:P555" si="303">+M553+N553+O553</f>
        <v>403.87</v>
      </c>
      <c r="Q553" s="216">
        <f t="shared" ref="Q553:Q555" si="304">+J553-M553</f>
        <v>8945.6036842105259</v>
      </c>
      <c r="R553" s="216">
        <f t="shared" ref="R553:R555" si="305">+K553-N553</f>
        <v>1161.1842105263158</v>
      </c>
      <c r="S553" s="216">
        <f t="shared" ref="S553:S555" si="306">+I553-O553</f>
        <v>7000</v>
      </c>
      <c r="T553" s="380"/>
      <c r="U553" s="331">
        <v>3530</v>
      </c>
      <c r="V553" s="216">
        <f t="shared" ref="V553:V555" si="307">+U553-X553</f>
        <v>30</v>
      </c>
      <c r="W553" s="377">
        <v>0</v>
      </c>
      <c r="X553" s="412">
        <v>3500</v>
      </c>
      <c r="Y553" s="474"/>
      <c r="AD553" s="6"/>
      <c r="AE553" s="6"/>
    </row>
    <row r="554" spans="1:31" s="5" customFormat="1" x14ac:dyDescent="0.25">
      <c r="A554" s="59">
        <v>348</v>
      </c>
      <c r="B554" s="70" t="s">
        <v>2088</v>
      </c>
      <c r="C554" s="70" t="s">
        <v>1853</v>
      </c>
      <c r="D554" s="72" t="s">
        <v>135</v>
      </c>
      <c r="E554" s="413">
        <v>45992</v>
      </c>
      <c r="F554" s="70" t="s">
        <v>2089</v>
      </c>
      <c r="G554" s="70" t="s">
        <v>2090</v>
      </c>
      <c r="H554" s="223">
        <f t="shared" ref="H554" si="308">+I554/30.4</f>
        <v>197.36842105263159</v>
      </c>
      <c r="I554" s="211">
        <f t="shared" ref="I554" si="309">+U554*2</f>
        <v>6000</v>
      </c>
      <c r="J554" s="211">
        <f t="shared" ref="J554" si="310">+I554/30.4*40</f>
        <v>7894.7368421052633</v>
      </c>
      <c r="K554" s="211">
        <f t="shared" ref="K554" si="311">+I554/30.4*20*0.25</f>
        <v>986.84210526315792</v>
      </c>
      <c r="L554" s="215">
        <v>0</v>
      </c>
      <c r="M554" s="211">
        <v>254.61</v>
      </c>
      <c r="N554" s="515">
        <v>0</v>
      </c>
      <c r="O554" s="211">
        <f t="shared" ref="O554" si="312">+V554*2</f>
        <v>0</v>
      </c>
      <c r="P554" s="216">
        <f t="shared" ref="P554" si="313">+M554+N554+O554</f>
        <v>254.61</v>
      </c>
      <c r="Q554" s="216">
        <f t="shared" ref="Q554" si="314">+J554-M554</f>
        <v>7640.1268421052637</v>
      </c>
      <c r="R554" s="216">
        <f t="shared" ref="R554" si="315">+K554-N554</f>
        <v>986.84210526315792</v>
      </c>
      <c r="S554" s="216">
        <f t="shared" ref="S554" si="316">+I554-O554</f>
        <v>6000</v>
      </c>
      <c r="T554" s="380"/>
      <c r="U554" s="331">
        <v>3000</v>
      </c>
      <c r="V554" s="216">
        <f t="shared" ref="V554" si="317">+U554-X554</f>
        <v>0</v>
      </c>
      <c r="W554" s="377">
        <v>0</v>
      </c>
      <c r="X554" s="412">
        <v>3000</v>
      </c>
      <c r="Y554" s="474"/>
      <c r="AD554" s="6"/>
      <c r="AE554" s="6"/>
    </row>
    <row r="555" spans="1:31" s="5" customFormat="1" x14ac:dyDescent="0.25">
      <c r="A555" s="59">
        <v>349</v>
      </c>
      <c r="B555" s="70" t="s">
        <v>2078</v>
      </c>
      <c r="C555" s="70" t="s">
        <v>2014</v>
      </c>
      <c r="D555" s="72" t="s">
        <v>135</v>
      </c>
      <c r="E555" s="413">
        <v>45916</v>
      </c>
      <c r="F555" s="70" t="s">
        <v>2015</v>
      </c>
      <c r="G555" s="70" t="s">
        <v>2016</v>
      </c>
      <c r="H555" s="223">
        <f t="shared" si="298"/>
        <v>131.57894736842107</v>
      </c>
      <c r="I555" s="211">
        <f t="shared" si="299"/>
        <v>4000</v>
      </c>
      <c r="J555" s="211">
        <f t="shared" si="300"/>
        <v>5263.1578947368425</v>
      </c>
      <c r="K555" s="211">
        <f t="shared" si="301"/>
        <v>657.89473684210532</v>
      </c>
      <c r="L555" s="215">
        <v>0</v>
      </c>
      <c r="M555" s="211">
        <v>86.19</v>
      </c>
      <c r="N555" s="515">
        <v>0</v>
      </c>
      <c r="O555" s="211">
        <f t="shared" si="302"/>
        <v>0</v>
      </c>
      <c r="P555" s="216">
        <f t="shared" si="303"/>
        <v>86.19</v>
      </c>
      <c r="Q555" s="216">
        <f t="shared" si="304"/>
        <v>5176.9678947368429</v>
      </c>
      <c r="R555" s="216">
        <f t="shared" si="305"/>
        <v>657.89473684210532</v>
      </c>
      <c r="S555" s="216">
        <f t="shared" si="306"/>
        <v>4000</v>
      </c>
      <c r="T555" s="380"/>
      <c r="U555" s="331">
        <v>2000</v>
      </c>
      <c r="V555" s="216">
        <f t="shared" si="307"/>
        <v>0</v>
      </c>
      <c r="W555" s="217">
        <v>0</v>
      </c>
      <c r="X555" s="412">
        <v>2000</v>
      </c>
      <c r="Y555" s="474"/>
      <c r="AD555" s="6"/>
      <c r="AE555" s="6"/>
    </row>
    <row r="556" spans="1:31" s="5" customFormat="1" ht="47.25" thickBot="1" x14ac:dyDescent="0.3">
      <c r="A556" s="335"/>
      <c r="B556" s="336"/>
      <c r="C556" s="336"/>
      <c r="D556" s="337"/>
      <c r="E556" s="431"/>
      <c r="F556" s="336"/>
      <c r="G556" s="336"/>
      <c r="H556" s="336"/>
      <c r="I556" s="92"/>
      <c r="J556" s="92"/>
      <c r="K556" s="92"/>
      <c r="L556" s="93"/>
      <c r="M556" s="92"/>
      <c r="N556" s="521"/>
      <c r="O556" s="92"/>
      <c r="P556" s="92"/>
      <c r="Q556" s="92"/>
      <c r="R556" s="92"/>
      <c r="S556" s="92"/>
      <c r="T556" s="76"/>
      <c r="U556" s="92"/>
      <c r="V556" s="92"/>
      <c r="W556" s="93"/>
      <c r="X556" s="94"/>
      <c r="Y556" s="474"/>
      <c r="AD556" s="6"/>
      <c r="AE556" s="6"/>
    </row>
    <row r="557" spans="1:31" s="5" customFormat="1" ht="47.25" thickBot="1" x14ac:dyDescent="0.3">
      <c r="A557" s="4"/>
      <c r="B557" s="45"/>
      <c r="C557" s="46"/>
      <c r="D557" s="193"/>
      <c r="E557" s="193"/>
      <c r="F557" s="47"/>
      <c r="G557" s="48" t="s">
        <v>59</v>
      </c>
      <c r="H557" s="48"/>
      <c r="I557" s="49">
        <f>SUM(I360:I555)</f>
        <v>1046436</v>
      </c>
      <c r="J557" s="49">
        <f t="shared" ref="J557:P557" si="318">SUM(J360:J555)</f>
        <v>1376889.4736842124</v>
      </c>
      <c r="K557" s="49">
        <f t="shared" si="318"/>
        <v>172111.18421052655</v>
      </c>
      <c r="L557" s="49">
        <f t="shared" si="318"/>
        <v>0</v>
      </c>
      <c r="M557" s="49">
        <f t="shared" si="318"/>
        <v>46488.380000000085</v>
      </c>
      <c r="N557" s="49">
        <f t="shared" si="318"/>
        <v>189.88</v>
      </c>
      <c r="O557" s="49">
        <f t="shared" si="318"/>
        <v>17436</v>
      </c>
      <c r="P557" s="49">
        <f t="shared" si="318"/>
        <v>64114.260000000329</v>
      </c>
      <c r="Q557" s="49">
        <f>SUM(Q360:Q555)</f>
        <v>1330401.0936842083</v>
      </c>
      <c r="R557" s="49">
        <f>SUM(R360:R555)</f>
        <v>171921.30421052655</v>
      </c>
      <c r="S557" s="49">
        <f>SUM(S360:S555)</f>
        <v>1029000</v>
      </c>
      <c r="T557" s="50"/>
      <c r="U557" s="49">
        <f>SUM(U360:U555)</f>
        <v>523218</v>
      </c>
      <c r="V557" s="49">
        <f t="shared" ref="V557:W557" si="319">SUM(V360:V555)</f>
        <v>8718</v>
      </c>
      <c r="W557" s="49">
        <f t="shared" si="319"/>
        <v>0</v>
      </c>
      <c r="X557" s="49">
        <f>SUM(X360:X555)</f>
        <v>514500</v>
      </c>
      <c r="Y557" s="474" t="s">
        <v>2095</v>
      </c>
      <c r="Z557" s="6"/>
      <c r="AD557" s="6"/>
      <c r="AE557" s="6"/>
    </row>
    <row r="558" spans="1:31" s="5" customFormat="1" ht="47.25" thickBot="1" x14ac:dyDescent="0.3">
      <c r="A558" s="4"/>
      <c r="B558" s="45"/>
      <c r="C558" s="46"/>
      <c r="D558" s="193"/>
      <c r="E558" s="193"/>
      <c r="F558" s="47"/>
      <c r="G558" s="51"/>
      <c r="H558" s="51"/>
      <c r="I558" s="50"/>
      <c r="J558" s="50"/>
      <c r="K558" s="50"/>
      <c r="L558" s="52"/>
      <c r="M558" s="50"/>
      <c r="N558" s="52"/>
      <c r="O558" s="50"/>
      <c r="P558" s="50"/>
      <c r="Q558" s="50"/>
      <c r="R558" s="50"/>
      <c r="S558" s="50"/>
      <c r="T558" s="52"/>
      <c r="U558" s="50"/>
      <c r="V558" s="50"/>
      <c r="W558" s="52"/>
      <c r="X558" s="53"/>
      <c r="Y558" s="474"/>
      <c r="AD558" s="6"/>
      <c r="AE558" s="6"/>
    </row>
    <row r="559" spans="1:31" s="5" customFormat="1" ht="47.25" thickBot="1" x14ac:dyDescent="0.3">
      <c r="A559" s="4"/>
      <c r="B559" s="45"/>
      <c r="C559" s="46"/>
      <c r="D559" s="551" t="s">
        <v>1731</v>
      </c>
      <c r="E559" s="551"/>
      <c r="F559" s="551"/>
      <c r="G559" s="551"/>
      <c r="H559" s="98"/>
      <c r="I559" s="49">
        <f>I557*12</f>
        <v>12557232</v>
      </c>
      <c r="J559" s="49">
        <f>J557</f>
        <v>1376889.4736842124</v>
      </c>
      <c r="K559" s="49">
        <f>K557</f>
        <v>172111.18421052655</v>
      </c>
      <c r="L559" s="49">
        <f t="shared" ref="L559:N559" si="320">L557</f>
        <v>0</v>
      </c>
      <c r="M559" s="49">
        <f t="shared" si="320"/>
        <v>46488.380000000085</v>
      </c>
      <c r="N559" s="49">
        <f t="shared" si="320"/>
        <v>189.88</v>
      </c>
      <c r="O559" s="49">
        <f>O557*12</f>
        <v>209232</v>
      </c>
      <c r="P559" s="49">
        <v>0</v>
      </c>
      <c r="Q559" s="49">
        <f>Q557</f>
        <v>1330401.0936842083</v>
      </c>
      <c r="R559" s="49">
        <f>R557</f>
        <v>171921.30421052655</v>
      </c>
      <c r="S559" s="49">
        <f>S557*12</f>
        <v>12348000</v>
      </c>
      <c r="T559" s="52"/>
      <c r="U559" s="49">
        <f>U557*24</f>
        <v>12557232</v>
      </c>
      <c r="V559" s="49">
        <f>V557*24</f>
        <v>209232</v>
      </c>
      <c r="W559" s="49">
        <f t="shared" ref="W559" si="321">W557*24</f>
        <v>0</v>
      </c>
      <c r="X559" s="49">
        <f>X557*24</f>
        <v>12348000</v>
      </c>
      <c r="Y559" s="474"/>
      <c r="AA559" s="232"/>
      <c r="AD559" s="6"/>
      <c r="AE559" s="6"/>
    </row>
    <row r="560" spans="1:31" s="5" customFormat="1" x14ac:dyDescent="0.25">
      <c r="A560" s="4"/>
      <c r="B560" s="45"/>
      <c r="C560" s="46"/>
      <c r="D560" s="310"/>
      <c r="E560" s="310"/>
      <c r="F560" s="310"/>
      <c r="G560" s="310"/>
      <c r="H560" s="31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2"/>
      <c r="U560" s="50"/>
      <c r="V560" s="50"/>
      <c r="W560" s="50"/>
      <c r="X560" s="50"/>
      <c r="Y560" s="474"/>
      <c r="AA560" s="232"/>
      <c r="AD560" s="6"/>
      <c r="AE560" s="6"/>
    </row>
    <row r="561" spans="1:31" s="5" customFormat="1" x14ac:dyDescent="0.25">
      <c r="A561" s="4"/>
      <c r="B561" s="45"/>
      <c r="C561" s="46"/>
      <c r="D561" s="310"/>
      <c r="E561" s="310"/>
      <c r="F561" s="310"/>
      <c r="G561" s="310"/>
      <c r="H561" s="31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2"/>
      <c r="U561" s="50"/>
      <c r="V561" s="50"/>
      <c r="W561" s="50"/>
      <c r="X561" s="50"/>
      <c r="Y561" s="474"/>
      <c r="AA561" s="232"/>
      <c r="AD561" s="6"/>
      <c r="AE561" s="6"/>
    </row>
    <row r="562" spans="1:31" s="5" customFormat="1" ht="47.25" thickBot="1" x14ac:dyDescent="0.3">
      <c r="A562" s="4"/>
      <c r="B562" s="45"/>
      <c r="C562" s="46"/>
      <c r="D562" s="310"/>
      <c r="E562" s="310"/>
      <c r="F562" s="310"/>
      <c r="G562" s="310"/>
      <c r="H562" s="31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2"/>
      <c r="U562" s="50"/>
      <c r="V562" s="50"/>
      <c r="W562" s="50"/>
      <c r="X562" s="50"/>
      <c r="Y562" s="474"/>
      <c r="AA562" s="232"/>
      <c r="AD562" s="6"/>
      <c r="AE562" s="6"/>
    </row>
    <row r="563" spans="1:31" s="5" customFormat="1" ht="57" customHeight="1" thickBot="1" x14ac:dyDescent="0.3">
      <c r="A563" s="540" t="s">
        <v>1306</v>
      </c>
      <c r="B563" s="541"/>
      <c r="C563" s="526"/>
      <c r="D563" s="526"/>
      <c r="E563" s="526"/>
      <c r="F563" s="526"/>
      <c r="G563" s="526"/>
      <c r="H563" s="526"/>
      <c r="I563" s="526"/>
      <c r="J563" s="526"/>
      <c r="K563" s="526"/>
      <c r="L563" s="526"/>
      <c r="M563" s="526"/>
      <c r="N563" s="526"/>
      <c r="O563" s="526"/>
      <c r="P563" s="526"/>
      <c r="Q563" s="526"/>
      <c r="R563" s="526"/>
      <c r="S563" s="526"/>
      <c r="T563" s="8"/>
      <c r="U563" s="525"/>
      <c r="V563" s="525"/>
      <c r="W563" s="529"/>
      <c r="X563" s="529"/>
      <c r="Y563" s="474"/>
      <c r="AD563" s="6"/>
      <c r="AE563" s="6"/>
    </row>
    <row r="564" spans="1:31" s="5" customFormat="1" ht="71.25" customHeight="1" thickBot="1" x14ac:dyDescent="0.3">
      <c r="A564" s="542" t="s">
        <v>1486</v>
      </c>
      <c r="B564" s="542"/>
      <c r="C564" s="526"/>
      <c r="D564" s="526"/>
      <c r="E564" s="526"/>
      <c r="F564" s="526"/>
      <c r="G564" s="526"/>
      <c r="H564" s="526"/>
      <c r="I564" s="526"/>
      <c r="J564" s="526"/>
      <c r="K564" s="526"/>
      <c r="L564" s="526"/>
      <c r="M564" s="526"/>
      <c r="N564" s="526"/>
      <c r="O564" s="526"/>
      <c r="P564" s="526"/>
      <c r="Q564" s="526"/>
      <c r="R564" s="526"/>
      <c r="S564" s="526"/>
      <c r="T564" s="8"/>
      <c r="U564" s="525"/>
      <c r="V564" s="525"/>
      <c r="W564" s="529"/>
      <c r="X564" s="529"/>
      <c r="Y564" s="474"/>
      <c r="AD564" s="6"/>
      <c r="AE564" s="6"/>
    </row>
    <row r="565" spans="1:31" s="5" customFormat="1" ht="123" customHeight="1" thickBot="1" x14ac:dyDescent="0.3">
      <c r="A565" s="544" t="s">
        <v>1705</v>
      </c>
      <c r="B565" s="544"/>
      <c r="C565" s="526"/>
      <c r="D565" s="526"/>
      <c r="E565" s="526"/>
      <c r="F565" s="526"/>
      <c r="G565" s="526"/>
      <c r="H565" s="526"/>
      <c r="I565" s="526"/>
      <c r="J565" s="526"/>
      <c r="K565" s="526"/>
      <c r="L565" s="526"/>
      <c r="M565" s="526"/>
      <c r="N565" s="526"/>
      <c r="O565" s="526"/>
      <c r="P565" s="526"/>
      <c r="Q565" s="526"/>
      <c r="R565" s="526"/>
      <c r="S565" s="526"/>
      <c r="T565" s="8"/>
      <c r="U565" s="525"/>
      <c r="V565" s="525"/>
      <c r="W565" s="529"/>
      <c r="X565" s="529"/>
      <c r="Y565" s="474"/>
      <c r="AD565" s="6"/>
      <c r="AE565" s="6"/>
    </row>
    <row r="566" spans="1:31" s="5" customFormat="1" ht="142.5" customHeight="1" thickBot="1" x14ac:dyDescent="0.3">
      <c r="A566" s="543" t="s">
        <v>1706</v>
      </c>
      <c r="B566" s="543"/>
      <c r="C566" s="528"/>
      <c r="D566" s="530"/>
      <c r="E566" s="530"/>
      <c r="F566" s="528"/>
      <c r="G566" s="528"/>
      <c r="H566" s="528"/>
      <c r="I566" s="527"/>
      <c r="J566" s="527"/>
      <c r="K566" s="527"/>
      <c r="L566" s="528"/>
      <c r="M566" s="527"/>
      <c r="N566" s="528"/>
      <c r="O566" s="527"/>
      <c r="P566" s="527"/>
      <c r="Q566" s="527"/>
      <c r="R566" s="527"/>
      <c r="S566" s="527"/>
      <c r="T566" s="9"/>
      <c r="U566" s="527"/>
      <c r="V566" s="527"/>
      <c r="W566" s="528"/>
      <c r="X566" s="528"/>
      <c r="Y566" s="474"/>
      <c r="AD566" s="6"/>
      <c r="AE566" s="6"/>
    </row>
    <row r="567" spans="1:31" s="5" customFormat="1" ht="93.75" thickBot="1" x14ac:dyDescent="0.3">
      <c r="A567" s="11" t="s">
        <v>1324</v>
      </c>
      <c r="B567" s="11" t="s">
        <v>0</v>
      </c>
      <c r="C567" s="11" t="s">
        <v>1</v>
      </c>
      <c r="D567" s="11" t="s">
        <v>2</v>
      </c>
      <c r="E567" s="11" t="s">
        <v>3</v>
      </c>
      <c r="F567" s="11" t="s">
        <v>4</v>
      </c>
      <c r="G567" s="11" t="s">
        <v>5</v>
      </c>
      <c r="H567" s="11" t="s">
        <v>1351</v>
      </c>
      <c r="I567" s="12" t="s">
        <v>6</v>
      </c>
      <c r="J567" s="12" t="s">
        <v>7</v>
      </c>
      <c r="K567" s="12" t="s">
        <v>8</v>
      </c>
      <c r="L567" s="11" t="s">
        <v>9</v>
      </c>
      <c r="M567" s="12" t="s">
        <v>10</v>
      </c>
      <c r="N567" s="11" t="s">
        <v>11</v>
      </c>
      <c r="O567" s="12" t="s">
        <v>12</v>
      </c>
      <c r="P567" s="12" t="s">
        <v>13</v>
      </c>
      <c r="Q567" s="12" t="s">
        <v>14</v>
      </c>
      <c r="R567" s="12" t="s">
        <v>15</v>
      </c>
      <c r="S567" s="12" t="s">
        <v>16</v>
      </c>
      <c r="U567" s="12" t="s">
        <v>17</v>
      </c>
      <c r="V567" s="12" t="s">
        <v>18</v>
      </c>
      <c r="W567" s="11" t="s">
        <v>19</v>
      </c>
      <c r="X567" s="11" t="s">
        <v>20</v>
      </c>
      <c r="Y567" s="474"/>
      <c r="AD567" s="6"/>
      <c r="AE567" s="6"/>
    </row>
    <row r="568" spans="1:31" s="5" customFormat="1" x14ac:dyDescent="0.25">
      <c r="A568" s="59">
        <v>350</v>
      </c>
      <c r="B568" s="252" t="s">
        <v>845</v>
      </c>
      <c r="C568" s="223" t="s">
        <v>846</v>
      </c>
      <c r="D568" s="222" t="s">
        <v>28</v>
      </c>
      <c r="E568" s="427">
        <v>45536</v>
      </c>
      <c r="F568" s="271" t="s">
        <v>847</v>
      </c>
      <c r="G568" s="271" t="s">
        <v>848</v>
      </c>
      <c r="H568" s="271">
        <f>+I568/30.4</f>
        <v>435.39473684210526</v>
      </c>
      <c r="I568" s="64">
        <f>+U568*2</f>
        <v>13236</v>
      </c>
      <c r="J568" s="64">
        <f t="shared" ref="J568" si="322">+I568/30.4*40</f>
        <v>17415.78947368421</v>
      </c>
      <c r="K568" s="64">
        <f t="shared" ref="K568" si="323">+I568/30.4*20*0.25</f>
        <v>2176.9736842105262</v>
      </c>
      <c r="L568" s="503">
        <v>0</v>
      </c>
      <c r="M568" s="64">
        <v>1208.45</v>
      </c>
      <c r="N568" s="518">
        <v>10.11</v>
      </c>
      <c r="O568" s="64">
        <f>+V568*2</f>
        <v>1236</v>
      </c>
      <c r="P568" s="65">
        <f t="shared" ref="P568" si="324">+M568+N568+O568</f>
        <v>2454.56</v>
      </c>
      <c r="Q568" s="65">
        <f t="shared" ref="Q568" si="325">+J568-M568</f>
        <v>16207.339473684209</v>
      </c>
      <c r="R568" s="65">
        <f t="shared" ref="R568" si="326">+K568-N568</f>
        <v>2166.8636842105261</v>
      </c>
      <c r="S568" s="65">
        <f>+I568-O568</f>
        <v>12000</v>
      </c>
      <c r="T568" s="66"/>
      <c r="U568" s="65">
        <v>6618</v>
      </c>
      <c r="V568" s="65">
        <f>+U568-X568</f>
        <v>618</v>
      </c>
      <c r="W568" s="338">
        <v>0</v>
      </c>
      <c r="X568" s="68">
        <v>6000</v>
      </c>
      <c r="Y568" s="474"/>
      <c r="AD568" s="6"/>
      <c r="AE568" s="6"/>
    </row>
    <row r="569" spans="1:31" s="5" customFormat="1" x14ac:dyDescent="0.25">
      <c r="A569" s="59">
        <v>351</v>
      </c>
      <c r="B569" s="176" t="s">
        <v>863</v>
      </c>
      <c r="C569" s="183" t="s">
        <v>864</v>
      </c>
      <c r="D569" s="222" t="s">
        <v>28</v>
      </c>
      <c r="E569" s="419">
        <v>45536</v>
      </c>
      <c r="F569" s="177" t="s">
        <v>865</v>
      </c>
      <c r="G569" s="177" t="s">
        <v>866</v>
      </c>
      <c r="H569" s="271">
        <f t="shared" ref="H569:H581" si="327">+I569/30.4</f>
        <v>357.36842105263162</v>
      </c>
      <c r="I569" s="64">
        <f t="shared" ref="I569:I581" si="328">+U569*2</f>
        <v>10864</v>
      </c>
      <c r="J569" s="64">
        <f t="shared" ref="J569:J582" si="329">+I569/30.4*40</f>
        <v>14294.736842105265</v>
      </c>
      <c r="K569" s="64">
        <f t="shared" ref="K569:K582" si="330">+I569/30.4*20*0.25</f>
        <v>1786.8421052631581</v>
      </c>
      <c r="L569" s="503">
        <v>0</v>
      </c>
      <c r="M569" s="64">
        <v>836.24</v>
      </c>
      <c r="N569" s="518">
        <v>2.62</v>
      </c>
      <c r="O569" s="64">
        <f t="shared" ref="O569:O581" si="331">+V569*2</f>
        <v>864</v>
      </c>
      <c r="P569" s="65">
        <f t="shared" ref="P569:P582" si="332">+M569+N569+O569</f>
        <v>1702.8600000000001</v>
      </c>
      <c r="Q569" s="65">
        <f t="shared" ref="Q569:Q582" si="333">+J569-M569</f>
        <v>13458.496842105265</v>
      </c>
      <c r="R569" s="65">
        <f t="shared" ref="R569:R582" si="334">+K569-N569</f>
        <v>1784.2221052631583</v>
      </c>
      <c r="S569" s="65">
        <f t="shared" ref="S569:S581" si="335">+I569-O569</f>
        <v>10000</v>
      </c>
      <c r="T569" s="66"/>
      <c r="U569" s="75">
        <v>5432</v>
      </c>
      <c r="V569" s="65">
        <f t="shared" ref="V569:V582" si="336">+U569-X569</f>
        <v>432</v>
      </c>
      <c r="W569" s="339">
        <v>0</v>
      </c>
      <c r="X569" s="81">
        <v>5000</v>
      </c>
      <c r="Y569" s="474"/>
      <c r="AD569" s="6"/>
      <c r="AE569" s="6"/>
    </row>
    <row r="570" spans="1:31" s="5" customFormat="1" x14ac:dyDescent="0.25">
      <c r="A570" s="59">
        <v>352</v>
      </c>
      <c r="B570" s="176" t="s">
        <v>853</v>
      </c>
      <c r="C570" s="183" t="s">
        <v>1746</v>
      </c>
      <c r="D570" s="222" t="s">
        <v>28</v>
      </c>
      <c r="E570" s="419">
        <v>45536</v>
      </c>
      <c r="F570" s="177" t="s">
        <v>854</v>
      </c>
      <c r="G570" s="177" t="s">
        <v>855</v>
      </c>
      <c r="H570" s="271">
        <f t="shared" si="327"/>
        <v>269.21052631578948</v>
      </c>
      <c r="I570" s="64">
        <f t="shared" si="328"/>
        <v>8184</v>
      </c>
      <c r="J570" s="64">
        <f t="shared" si="329"/>
        <v>10768.42105263158</v>
      </c>
      <c r="K570" s="64">
        <f t="shared" si="330"/>
        <v>1346.0526315789475</v>
      </c>
      <c r="L570" s="503">
        <v>0</v>
      </c>
      <c r="M570" s="64">
        <v>485.22</v>
      </c>
      <c r="N570" s="518">
        <v>0</v>
      </c>
      <c r="O570" s="64">
        <f t="shared" si="331"/>
        <v>184</v>
      </c>
      <c r="P570" s="65">
        <f t="shared" si="332"/>
        <v>669.22</v>
      </c>
      <c r="Q570" s="65">
        <f t="shared" si="333"/>
        <v>10283.201052631581</v>
      </c>
      <c r="R570" s="65">
        <f t="shared" si="334"/>
        <v>1346.0526315789475</v>
      </c>
      <c r="S570" s="65">
        <f t="shared" si="335"/>
        <v>8000</v>
      </c>
      <c r="T570" s="66"/>
      <c r="U570" s="75">
        <v>4092</v>
      </c>
      <c r="V570" s="65">
        <f t="shared" si="336"/>
        <v>92</v>
      </c>
      <c r="W570" s="339">
        <v>0</v>
      </c>
      <c r="X570" s="81">
        <v>4000</v>
      </c>
      <c r="Y570" s="474"/>
      <c r="AD570" s="6"/>
      <c r="AE570" s="6"/>
    </row>
    <row r="571" spans="1:31" s="5" customFormat="1" x14ac:dyDescent="0.25">
      <c r="A571" s="59">
        <v>353</v>
      </c>
      <c r="B571" s="176" t="s">
        <v>856</v>
      </c>
      <c r="C571" s="183" t="s">
        <v>857</v>
      </c>
      <c r="D571" s="222" t="s">
        <v>28</v>
      </c>
      <c r="E571" s="419">
        <v>45536</v>
      </c>
      <c r="F571" s="177" t="s">
        <v>858</v>
      </c>
      <c r="G571" s="177" t="s">
        <v>859</v>
      </c>
      <c r="H571" s="271">
        <f t="shared" si="327"/>
        <v>269.21052631578948</v>
      </c>
      <c r="I571" s="64">
        <f t="shared" si="328"/>
        <v>8184</v>
      </c>
      <c r="J571" s="64">
        <f t="shared" si="329"/>
        <v>10768.42105263158</v>
      </c>
      <c r="K571" s="64">
        <f t="shared" si="330"/>
        <v>1346.0526315789475</v>
      </c>
      <c r="L571" s="503">
        <v>0</v>
      </c>
      <c r="M571" s="64">
        <v>485.22</v>
      </c>
      <c r="N571" s="518">
        <v>0</v>
      </c>
      <c r="O571" s="64">
        <f t="shared" si="331"/>
        <v>184</v>
      </c>
      <c r="P571" s="65">
        <f t="shared" si="332"/>
        <v>669.22</v>
      </c>
      <c r="Q571" s="65">
        <f t="shared" si="333"/>
        <v>10283.201052631581</v>
      </c>
      <c r="R571" s="65">
        <f t="shared" si="334"/>
        <v>1346.0526315789475</v>
      </c>
      <c r="S571" s="65">
        <f t="shared" si="335"/>
        <v>8000</v>
      </c>
      <c r="T571" s="66"/>
      <c r="U571" s="75">
        <v>4092</v>
      </c>
      <c r="V571" s="65">
        <f t="shared" si="336"/>
        <v>92</v>
      </c>
      <c r="W571" s="339">
        <v>0</v>
      </c>
      <c r="X571" s="81">
        <v>4000</v>
      </c>
      <c r="Y571" s="474"/>
      <c r="AD571" s="6"/>
      <c r="AE571" s="6"/>
    </row>
    <row r="572" spans="1:31" s="5" customFormat="1" x14ac:dyDescent="0.25">
      <c r="A572" s="59">
        <v>354</v>
      </c>
      <c r="B572" s="176" t="s">
        <v>867</v>
      </c>
      <c r="C572" s="183" t="s">
        <v>868</v>
      </c>
      <c r="D572" s="222" t="s">
        <v>28</v>
      </c>
      <c r="E572" s="419">
        <v>45536</v>
      </c>
      <c r="F572" s="177" t="s">
        <v>869</v>
      </c>
      <c r="G572" s="177" t="s">
        <v>870</v>
      </c>
      <c r="H572" s="271">
        <f t="shared" si="327"/>
        <v>269.21052631578948</v>
      </c>
      <c r="I572" s="64">
        <f t="shared" si="328"/>
        <v>8184</v>
      </c>
      <c r="J572" s="64">
        <f t="shared" si="329"/>
        <v>10768.42105263158</v>
      </c>
      <c r="K572" s="64">
        <f t="shared" si="330"/>
        <v>1346.0526315789475</v>
      </c>
      <c r="L572" s="503">
        <v>0</v>
      </c>
      <c r="M572" s="64">
        <v>485.22</v>
      </c>
      <c r="N572" s="518">
        <v>0</v>
      </c>
      <c r="O572" s="64">
        <f t="shared" si="331"/>
        <v>184</v>
      </c>
      <c r="P572" s="65">
        <f t="shared" si="332"/>
        <v>669.22</v>
      </c>
      <c r="Q572" s="65">
        <f t="shared" si="333"/>
        <v>10283.201052631581</v>
      </c>
      <c r="R572" s="65">
        <f t="shared" si="334"/>
        <v>1346.0526315789475</v>
      </c>
      <c r="S572" s="65">
        <f t="shared" si="335"/>
        <v>8000</v>
      </c>
      <c r="T572" s="66"/>
      <c r="U572" s="75">
        <v>4092</v>
      </c>
      <c r="V572" s="65">
        <f t="shared" si="336"/>
        <v>92</v>
      </c>
      <c r="W572" s="339">
        <v>0</v>
      </c>
      <c r="X572" s="260">
        <v>4000</v>
      </c>
      <c r="Y572" s="474"/>
      <c r="AD572" s="6"/>
      <c r="AE572" s="6"/>
    </row>
    <row r="573" spans="1:31" s="5" customFormat="1" x14ac:dyDescent="0.25">
      <c r="A573" s="59">
        <v>355</v>
      </c>
      <c r="B573" s="176" t="s">
        <v>878</v>
      </c>
      <c r="C573" s="183" t="s">
        <v>879</v>
      </c>
      <c r="D573" s="222" t="s">
        <v>28</v>
      </c>
      <c r="E573" s="419">
        <v>45536</v>
      </c>
      <c r="F573" s="177" t="s">
        <v>880</v>
      </c>
      <c r="G573" s="177" t="s">
        <v>881</v>
      </c>
      <c r="H573" s="271">
        <f t="shared" si="327"/>
        <v>269.21052631578948</v>
      </c>
      <c r="I573" s="64">
        <f t="shared" si="328"/>
        <v>8184</v>
      </c>
      <c r="J573" s="64">
        <f t="shared" si="329"/>
        <v>10768.42105263158</v>
      </c>
      <c r="K573" s="64">
        <f t="shared" si="330"/>
        <v>1346.0526315789475</v>
      </c>
      <c r="L573" s="503">
        <v>0</v>
      </c>
      <c r="M573" s="64">
        <v>485.22</v>
      </c>
      <c r="N573" s="518">
        <v>0</v>
      </c>
      <c r="O573" s="64">
        <f t="shared" si="331"/>
        <v>184</v>
      </c>
      <c r="P573" s="65">
        <f t="shared" si="332"/>
        <v>669.22</v>
      </c>
      <c r="Q573" s="65">
        <f t="shared" si="333"/>
        <v>10283.201052631581</v>
      </c>
      <c r="R573" s="65">
        <f t="shared" si="334"/>
        <v>1346.0526315789475</v>
      </c>
      <c r="S573" s="65">
        <f t="shared" si="335"/>
        <v>8000</v>
      </c>
      <c r="T573" s="66"/>
      <c r="U573" s="75">
        <v>4092</v>
      </c>
      <c r="V573" s="65">
        <f t="shared" si="336"/>
        <v>92</v>
      </c>
      <c r="W573" s="257">
        <v>0</v>
      </c>
      <c r="X573" s="260">
        <v>4000</v>
      </c>
      <c r="Y573" s="474"/>
      <c r="AD573" s="6"/>
      <c r="AE573" s="6"/>
    </row>
    <row r="574" spans="1:31" s="5" customFormat="1" x14ac:dyDescent="0.25">
      <c r="A574" s="59">
        <v>356</v>
      </c>
      <c r="B574" s="176" t="s">
        <v>892</v>
      </c>
      <c r="C574" s="183" t="s">
        <v>893</v>
      </c>
      <c r="D574" s="222" t="s">
        <v>28</v>
      </c>
      <c r="E574" s="419">
        <v>45536</v>
      </c>
      <c r="F574" s="177" t="s">
        <v>894</v>
      </c>
      <c r="G574" s="177" t="s">
        <v>895</v>
      </c>
      <c r="H574" s="271">
        <f t="shared" si="327"/>
        <v>435.39473684210526</v>
      </c>
      <c r="I574" s="64">
        <f t="shared" si="328"/>
        <v>13236</v>
      </c>
      <c r="J574" s="64">
        <f t="shared" si="329"/>
        <v>17415.78947368421</v>
      </c>
      <c r="K574" s="64">
        <f t="shared" si="330"/>
        <v>2176.9736842105262</v>
      </c>
      <c r="L574" s="503">
        <v>0</v>
      </c>
      <c r="M574" s="64">
        <v>1208.45</v>
      </c>
      <c r="N574" s="518">
        <v>10.11</v>
      </c>
      <c r="O574" s="64">
        <f t="shared" si="331"/>
        <v>1236</v>
      </c>
      <c r="P574" s="65">
        <f t="shared" si="332"/>
        <v>2454.56</v>
      </c>
      <c r="Q574" s="65">
        <f t="shared" si="333"/>
        <v>16207.339473684209</v>
      </c>
      <c r="R574" s="65">
        <f t="shared" si="334"/>
        <v>2166.8636842105261</v>
      </c>
      <c r="S574" s="65">
        <f t="shared" si="335"/>
        <v>12000</v>
      </c>
      <c r="T574" s="66"/>
      <c r="U574" s="75">
        <v>6618</v>
      </c>
      <c r="V574" s="65">
        <f t="shared" si="336"/>
        <v>618</v>
      </c>
      <c r="W574" s="257">
        <v>0</v>
      </c>
      <c r="X574" s="260">
        <v>6000</v>
      </c>
      <c r="Y574" s="474"/>
      <c r="AD574" s="6"/>
      <c r="AE574" s="6"/>
    </row>
    <row r="575" spans="1:31" s="5" customFormat="1" x14ac:dyDescent="0.25">
      <c r="A575" s="59">
        <v>357</v>
      </c>
      <c r="B575" s="176" t="s">
        <v>896</v>
      </c>
      <c r="C575" s="183" t="s">
        <v>987</v>
      </c>
      <c r="D575" s="222" t="s">
        <v>28</v>
      </c>
      <c r="E575" s="419">
        <v>45536</v>
      </c>
      <c r="F575" s="177" t="s">
        <v>897</v>
      </c>
      <c r="G575" s="177" t="s">
        <v>898</v>
      </c>
      <c r="H575" s="271">
        <f t="shared" si="327"/>
        <v>269.21052631578948</v>
      </c>
      <c r="I575" s="64">
        <f t="shared" si="328"/>
        <v>8184</v>
      </c>
      <c r="J575" s="64">
        <f t="shared" si="329"/>
        <v>10768.42105263158</v>
      </c>
      <c r="K575" s="64">
        <f t="shared" si="330"/>
        <v>1346.0526315789475</v>
      </c>
      <c r="L575" s="503">
        <v>0</v>
      </c>
      <c r="M575" s="64">
        <v>485.22</v>
      </c>
      <c r="N575" s="518">
        <v>0</v>
      </c>
      <c r="O575" s="64">
        <f t="shared" si="331"/>
        <v>184</v>
      </c>
      <c r="P575" s="65">
        <f t="shared" si="332"/>
        <v>669.22</v>
      </c>
      <c r="Q575" s="65">
        <f t="shared" si="333"/>
        <v>10283.201052631581</v>
      </c>
      <c r="R575" s="65">
        <f t="shared" si="334"/>
        <v>1346.0526315789475</v>
      </c>
      <c r="S575" s="65">
        <f t="shared" si="335"/>
        <v>8000</v>
      </c>
      <c r="T575" s="66"/>
      <c r="U575" s="75">
        <v>4092</v>
      </c>
      <c r="V575" s="65">
        <f t="shared" si="336"/>
        <v>92</v>
      </c>
      <c r="W575" s="257">
        <v>0</v>
      </c>
      <c r="X575" s="260">
        <v>4000</v>
      </c>
      <c r="Y575" s="474"/>
      <c r="AD575" s="6"/>
      <c r="AE575" s="6"/>
    </row>
    <row r="576" spans="1:31" s="5" customFormat="1" x14ac:dyDescent="0.25">
      <c r="A576" s="59">
        <v>358</v>
      </c>
      <c r="B576" s="176" t="s">
        <v>899</v>
      </c>
      <c r="C576" s="183" t="s">
        <v>868</v>
      </c>
      <c r="D576" s="222" t="s">
        <v>28</v>
      </c>
      <c r="E576" s="419">
        <v>45536</v>
      </c>
      <c r="F576" s="177" t="s">
        <v>900</v>
      </c>
      <c r="G576" s="177" t="s">
        <v>901</v>
      </c>
      <c r="H576" s="271">
        <f t="shared" si="327"/>
        <v>357.36842105263162</v>
      </c>
      <c r="I576" s="64">
        <f t="shared" si="328"/>
        <v>10864</v>
      </c>
      <c r="J576" s="64">
        <f t="shared" si="329"/>
        <v>14294.736842105265</v>
      </c>
      <c r="K576" s="64">
        <f t="shared" si="330"/>
        <v>1786.8421052631581</v>
      </c>
      <c r="L576" s="503">
        <v>0</v>
      </c>
      <c r="M576" s="64">
        <v>836.24</v>
      </c>
      <c r="N576" s="518">
        <v>2.62</v>
      </c>
      <c r="O576" s="64">
        <f t="shared" si="331"/>
        <v>864</v>
      </c>
      <c r="P576" s="65">
        <f t="shared" si="332"/>
        <v>1702.8600000000001</v>
      </c>
      <c r="Q576" s="65">
        <f t="shared" si="333"/>
        <v>13458.496842105265</v>
      </c>
      <c r="R576" s="65">
        <f t="shared" si="334"/>
        <v>1784.2221052631583</v>
      </c>
      <c r="S576" s="65">
        <f t="shared" si="335"/>
        <v>10000</v>
      </c>
      <c r="T576" s="66"/>
      <c r="U576" s="75">
        <v>5432</v>
      </c>
      <c r="V576" s="65">
        <f t="shared" si="336"/>
        <v>432</v>
      </c>
      <c r="W576" s="339">
        <v>0</v>
      </c>
      <c r="X576" s="81">
        <v>5000</v>
      </c>
      <c r="Y576" s="474"/>
      <c r="AD576" s="6"/>
      <c r="AE576" s="6"/>
    </row>
    <row r="577" spans="1:31" s="5" customFormat="1" x14ac:dyDescent="0.25">
      <c r="A577" s="59">
        <v>359</v>
      </c>
      <c r="B577" s="176" t="s">
        <v>849</v>
      </c>
      <c r="C577" s="183" t="s">
        <v>850</v>
      </c>
      <c r="D577" s="222" t="s">
        <v>28</v>
      </c>
      <c r="E577" s="419">
        <v>45536</v>
      </c>
      <c r="F577" s="177" t="s">
        <v>851</v>
      </c>
      <c r="G577" s="177" t="s">
        <v>852</v>
      </c>
      <c r="H577" s="271">
        <f t="shared" si="327"/>
        <v>269.21052631578948</v>
      </c>
      <c r="I577" s="64">
        <f t="shared" si="328"/>
        <v>8184</v>
      </c>
      <c r="J577" s="64">
        <f t="shared" si="329"/>
        <v>10768.42105263158</v>
      </c>
      <c r="K577" s="64">
        <f t="shared" si="330"/>
        <v>1346.0526315789475</v>
      </c>
      <c r="L577" s="503">
        <v>0</v>
      </c>
      <c r="M577" s="64">
        <v>485.22</v>
      </c>
      <c r="N577" s="518">
        <v>0</v>
      </c>
      <c r="O577" s="64">
        <f t="shared" si="331"/>
        <v>184</v>
      </c>
      <c r="P577" s="65">
        <f t="shared" si="332"/>
        <v>669.22</v>
      </c>
      <c r="Q577" s="65">
        <f t="shared" si="333"/>
        <v>10283.201052631581</v>
      </c>
      <c r="R577" s="65">
        <f t="shared" si="334"/>
        <v>1346.0526315789475</v>
      </c>
      <c r="S577" s="65">
        <f t="shared" si="335"/>
        <v>8000</v>
      </c>
      <c r="T577" s="66"/>
      <c r="U577" s="75">
        <v>4092</v>
      </c>
      <c r="V577" s="65">
        <f t="shared" si="336"/>
        <v>92</v>
      </c>
      <c r="W577" s="339">
        <v>0</v>
      </c>
      <c r="X577" s="81">
        <v>4000</v>
      </c>
      <c r="Y577" s="474"/>
      <c r="AD577" s="6"/>
      <c r="AE577" s="6"/>
    </row>
    <row r="578" spans="1:31" s="5" customFormat="1" x14ac:dyDescent="0.25">
      <c r="A578" s="59">
        <v>360</v>
      </c>
      <c r="B578" s="176" t="s">
        <v>882</v>
      </c>
      <c r="C578" s="183" t="s">
        <v>883</v>
      </c>
      <c r="D578" s="222" t="s">
        <v>28</v>
      </c>
      <c r="E578" s="419">
        <v>45536</v>
      </c>
      <c r="F578" s="177" t="s">
        <v>884</v>
      </c>
      <c r="G578" s="177" t="s">
        <v>885</v>
      </c>
      <c r="H578" s="271">
        <f t="shared" si="327"/>
        <v>232.23684210526318</v>
      </c>
      <c r="I578" s="64">
        <f t="shared" si="328"/>
        <v>7060</v>
      </c>
      <c r="J578" s="64">
        <f t="shared" si="329"/>
        <v>9289.4736842105267</v>
      </c>
      <c r="K578" s="64">
        <f t="shared" si="330"/>
        <v>1161.1842105263158</v>
      </c>
      <c r="L578" s="503">
        <v>0</v>
      </c>
      <c r="M578" s="64">
        <v>343.87</v>
      </c>
      <c r="N578" s="518">
        <v>0</v>
      </c>
      <c r="O578" s="64">
        <f t="shared" si="331"/>
        <v>60</v>
      </c>
      <c r="P578" s="65">
        <f t="shared" si="332"/>
        <v>403.87</v>
      </c>
      <c r="Q578" s="65">
        <f t="shared" si="333"/>
        <v>8945.6036842105259</v>
      </c>
      <c r="R578" s="65">
        <f t="shared" si="334"/>
        <v>1161.1842105263158</v>
      </c>
      <c r="S578" s="65">
        <f t="shared" si="335"/>
        <v>7000</v>
      </c>
      <c r="T578" s="66"/>
      <c r="U578" s="75">
        <v>3530</v>
      </c>
      <c r="V578" s="65">
        <f t="shared" si="336"/>
        <v>30</v>
      </c>
      <c r="W578" s="257">
        <v>0</v>
      </c>
      <c r="X578" s="260">
        <v>3500</v>
      </c>
      <c r="Y578" s="474"/>
      <c r="AD578" s="6"/>
      <c r="AE578" s="6"/>
    </row>
    <row r="579" spans="1:31" s="5" customFormat="1" x14ac:dyDescent="0.25">
      <c r="A579" s="59">
        <v>361</v>
      </c>
      <c r="B579" s="176" t="s">
        <v>871</v>
      </c>
      <c r="C579" s="183" t="s">
        <v>872</v>
      </c>
      <c r="D579" s="222" t="s">
        <v>28</v>
      </c>
      <c r="E579" s="419">
        <v>45536</v>
      </c>
      <c r="F579" s="177" t="s">
        <v>1484</v>
      </c>
      <c r="G579" s="177" t="s">
        <v>873</v>
      </c>
      <c r="H579" s="271">
        <f t="shared" si="327"/>
        <v>197.36842105263159</v>
      </c>
      <c r="I579" s="64">
        <f t="shared" si="328"/>
        <v>6000</v>
      </c>
      <c r="J579" s="64">
        <f t="shared" si="329"/>
        <v>7894.7368421052633</v>
      </c>
      <c r="K579" s="64">
        <f t="shared" si="330"/>
        <v>986.84210526315792</v>
      </c>
      <c r="L579" s="503">
        <v>0</v>
      </c>
      <c r="M579" s="64">
        <v>254.61</v>
      </c>
      <c r="N579" s="518">
        <v>0</v>
      </c>
      <c r="O579" s="64">
        <f t="shared" si="331"/>
        <v>0</v>
      </c>
      <c r="P579" s="65">
        <f t="shared" si="332"/>
        <v>254.61</v>
      </c>
      <c r="Q579" s="65">
        <f t="shared" si="333"/>
        <v>7640.1268421052637</v>
      </c>
      <c r="R579" s="65">
        <f t="shared" si="334"/>
        <v>986.84210526315792</v>
      </c>
      <c r="S579" s="65">
        <f t="shared" si="335"/>
        <v>6000</v>
      </c>
      <c r="T579" s="66"/>
      <c r="U579" s="75">
        <v>3000</v>
      </c>
      <c r="V579" s="65">
        <f t="shared" si="336"/>
        <v>0</v>
      </c>
      <c r="W579" s="339">
        <v>0</v>
      </c>
      <c r="X579" s="260">
        <v>3000</v>
      </c>
      <c r="Y579" s="474"/>
      <c r="AD579" s="6"/>
      <c r="AE579" s="6"/>
    </row>
    <row r="580" spans="1:31" s="5" customFormat="1" x14ac:dyDescent="0.25">
      <c r="A580" s="59">
        <v>362</v>
      </c>
      <c r="B580" s="182" t="s">
        <v>886</v>
      </c>
      <c r="C580" s="183" t="s">
        <v>887</v>
      </c>
      <c r="D580" s="222" t="s">
        <v>28</v>
      </c>
      <c r="E580" s="419">
        <v>45536</v>
      </c>
      <c r="F580" s="183" t="s">
        <v>888</v>
      </c>
      <c r="G580" s="183" t="s">
        <v>889</v>
      </c>
      <c r="H580" s="271">
        <f t="shared" si="327"/>
        <v>131.57894736842107</v>
      </c>
      <c r="I580" s="64">
        <f t="shared" si="328"/>
        <v>4000</v>
      </c>
      <c r="J580" s="64">
        <f t="shared" si="329"/>
        <v>5263.1578947368425</v>
      </c>
      <c r="K580" s="64">
        <f t="shared" si="330"/>
        <v>657.89473684210532</v>
      </c>
      <c r="L580" s="503">
        <v>0</v>
      </c>
      <c r="M580" s="64">
        <v>86.16</v>
      </c>
      <c r="N580" s="518">
        <v>0</v>
      </c>
      <c r="O580" s="64">
        <f t="shared" si="331"/>
        <v>0</v>
      </c>
      <c r="P580" s="65">
        <f t="shared" si="332"/>
        <v>86.16</v>
      </c>
      <c r="Q580" s="65">
        <f t="shared" si="333"/>
        <v>5176.9978947368427</v>
      </c>
      <c r="R580" s="65">
        <f t="shared" si="334"/>
        <v>657.89473684210532</v>
      </c>
      <c r="S580" s="65">
        <f t="shared" si="335"/>
        <v>4000</v>
      </c>
      <c r="T580" s="76"/>
      <c r="U580" s="75">
        <v>2000</v>
      </c>
      <c r="V580" s="65">
        <f t="shared" si="336"/>
        <v>0</v>
      </c>
      <c r="W580" s="215">
        <v>0</v>
      </c>
      <c r="X580" s="262">
        <v>2000</v>
      </c>
      <c r="Y580" s="474"/>
      <c r="AD580" s="6"/>
      <c r="AE580" s="6"/>
    </row>
    <row r="581" spans="1:31" s="5" customFormat="1" x14ac:dyDescent="0.25">
      <c r="A581" s="59">
        <v>363</v>
      </c>
      <c r="B581" s="182" t="s">
        <v>890</v>
      </c>
      <c r="C581" s="183" t="s">
        <v>887</v>
      </c>
      <c r="D581" s="222" t="s">
        <v>28</v>
      </c>
      <c r="E581" s="419">
        <v>45536</v>
      </c>
      <c r="F581" s="183" t="s">
        <v>891</v>
      </c>
      <c r="G581" s="183" t="s">
        <v>1485</v>
      </c>
      <c r="H581" s="271">
        <f t="shared" si="327"/>
        <v>131.57894736842107</v>
      </c>
      <c r="I581" s="64">
        <f t="shared" si="328"/>
        <v>4000</v>
      </c>
      <c r="J581" s="64">
        <f t="shared" si="329"/>
        <v>5263.1578947368425</v>
      </c>
      <c r="K581" s="64">
        <f t="shared" si="330"/>
        <v>657.89473684210532</v>
      </c>
      <c r="L581" s="503">
        <v>0</v>
      </c>
      <c r="M581" s="64">
        <v>86.16</v>
      </c>
      <c r="N581" s="518">
        <v>0</v>
      </c>
      <c r="O581" s="64">
        <f t="shared" si="331"/>
        <v>0</v>
      </c>
      <c r="P581" s="65">
        <f t="shared" si="332"/>
        <v>86.16</v>
      </c>
      <c r="Q581" s="65">
        <f t="shared" si="333"/>
        <v>5176.9978947368427</v>
      </c>
      <c r="R581" s="65">
        <f t="shared" si="334"/>
        <v>657.89473684210532</v>
      </c>
      <c r="S581" s="65">
        <f t="shared" si="335"/>
        <v>4000</v>
      </c>
      <c r="T581" s="76"/>
      <c r="U581" s="75">
        <v>2000</v>
      </c>
      <c r="V581" s="65">
        <f t="shared" si="336"/>
        <v>0</v>
      </c>
      <c r="W581" s="215">
        <v>0</v>
      </c>
      <c r="X581" s="262">
        <v>2000</v>
      </c>
      <c r="Y581" s="474"/>
      <c r="AD581" s="6"/>
      <c r="AE581" s="6"/>
    </row>
    <row r="582" spans="1:31" s="5" customFormat="1" x14ac:dyDescent="0.25">
      <c r="A582" s="59">
        <v>364</v>
      </c>
      <c r="B582" s="176" t="s">
        <v>874</v>
      </c>
      <c r="C582" s="183" t="s">
        <v>875</v>
      </c>
      <c r="D582" s="222" t="s">
        <v>28</v>
      </c>
      <c r="E582" s="419">
        <v>45536</v>
      </c>
      <c r="F582" s="177" t="s">
        <v>876</v>
      </c>
      <c r="G582" s="177" t="s">
        <v>877</v>
      </c>
      <c r="H582" s="271">
        <f>+I582/30.4</f>
        <v>164.47368421052633</v>
      </c>
      <c r="I582" s="64">
        <f>+U582*2</f>
        <v>5000</v>
      </c>
      <c r="J582" s="64">
        <f t="shared" si="329"/>
        <v>6578.9473684210534</v>
      </c>
      <c r="K582" s="64">
        <f t="shared" si="330"/>
        <v>822.36842105263167</v>
      </c>
      <c r="L582" s="503">
        <v>0</v>
      </c>
      <c r="M582" s="64">
        <v>170.4</v>
      </c>
      <c r="N582" s="518">
        <v>0</v>
      </c>
      <c r="O582" s="64">
        <f>+V582*2</f>
        <v>0</v>
      </c>
      <c r="P582" s="65">
        <f t="shared" si="332"/>
        <v>170.4</v>
      </c>
      <c r="Q582" s="65">
        <f t="shared" si="333"/>
        <v>6408.5473684210538</v>
      </c>
      <c r="R582" s="65">
        <f t="shared" si="334"/>
        <v>822.36842105263167</v>
      </c>
      <c r="S582" s="65">
        <f>+I582-O582</f>
        <v>5000</v>
      </c>
      <c r="T582" s="66"/>
      <c r="U582" s="75">
        <v>2500</v>
      </c>
      <c r="V582" s="65">
        <f t="shared" si="336"/>
        <v>0</v>
      </c>
      <c r="W582" s="257">
        <v>0</v>
      </c>
      <c r="X582" s="260">
        <v>2500</v>
      </c>
      <c r="Y582" s="474"/>
      <c r="AD582" s="6"/>
      <c r="AE582" s="6"/>
    </row>
    <row r="583" spans="1:31" s="5" customFormat="1" ht="43.5" customHeight="1" thickBot="1" x14ac:dyDescent="0.3">
      <c r="A583" s="4"/>
      <c r="B583" s="44"/>
      <c r="C583" s="44"/>
      <c r="D583" s="13"/>
      <c r="E583" s="13"/>
      <c r="F583" s="44"/>
      <c r="G583" s="44"/>
      <c r="H583" s="44"/>
      <c r="I583" s="6"/>
      <c r="J583" s="6"/>
      <c r="K583" s="6"/>
      <c r="M583" s="6"/>
      <c r="O583" s="6"/>
      <c r="P583" s="6"/>
      <c r="Q583" s="6"/>
      <c r="R583" s="6"/>
      <c r="S583" s="6"/>
      <c r="U583" s="6"/>
      <c r="V583" s="6"/>
      <c r="Y583" s="474"/>
      <c r="AD583" s="6"/>
      <c r="AE583" s="6"/>
    </row>
    <row r="584" spans="1:31" s="5" customFormat="1" ht="54.75" customHeight="1" thickBot="1" x14ac:dyDescent="0.3">
      <c r="A584" s="4"/>
      <c r="B584" s="340"/>
      <c r="C584" s="46"/>
      <c r="D584" s="193"/>
      <c r="E584" s="193"/>
      <c r="F584" s="47"/>
      <c r="G584" s="48" t="s">
        <v>59</v>
      </c>
      <c r="H584" s="48"/>
      <c r="I584" s="49">
        <f>SUM(I568:I582)</f>
        <v>123364</v>
      </c>
      <c r="J584" s="49">
        <f>SUM(J568:J582)</f>
        <v>162321.05263157899</v>
      </c>
      <c r="K584" s="49">
        <f>SUM(K568:K582)</f>
        <v>20290.131578947374</v>
      </c>
      <c r="L584" s="49">
        <f t="shared" ref="L584" si="337">SUM(L568:L582)</f>
        <v>0</v>
      </c>
      <c r="M584" s="49">
        <f t="shared" ref="M584:S584" si="338">SUM(M568:M582)</f>
        <v>7941.9</v>
      </c>
      <c r="N584" s="49">
        <f t="shared" si="338"/>
        <v>25.46</v>
      </c>
      <c r="O584" s="49">
        <f t="shared" si="338"/>
        <v>5364</v>
      </c>
      <c r="P584" s="49">
        <f t="shared" si="338"/>
        <v>13331.36</v>
      </c>
      <c r="Q584" s="49">
        <f t="shared" si="338"/>
        <v>154379.15263157897</v>
      </c>
      <c r="R584" s="49">
        <f t="shared" si="338"/>
        <v>20264.671578947367</v>
      </c>
      <c r="S584" s="49">
        <f t="shared" si="338"/>
        <v>118000</v>
      </c>
      <c r="T584" s="50"/>
      <c r="U584" s="49">
        <f>SUM(U568:U582)</f>
        <v>61682</v>
      </c>
      <c r="V584" s="49">
        <f>SUM(V568:V582)</f>
        <v>2682</v>
      </c>
      <c r="W584" s="49">
        <f>SUM(W568:W582)</f>
        <v>0</v>
      </c>
      <c r="X584" s="49">
        <f>SUM(X568:X582)</f>
        <v>59000</v>
      </c>
      <c r="Y584" s="474" t="s">
        <v>2079</v>
      </c>
      <c r="AD584" s="6"/>
      <c r="AE584" s="6"/>
    </row>
    <row r="585" spans="1:31" s="5" customFormat="1" ht="15.75" customHeight="1" thickBot="1" x14ac:dyDescent="0.3">
      <c r="A585" s="4"/>
      <c r="B585" s="340"/>
      <c r="C585" s="551" t="s">
        <v>1732</v>
      </c>
      <c r="D585" s="551"/>
      <c r="E585" s="551"/>
      <c r="F585" s="551"/>
      <c r="G585" s="551"/>
      <c r="H585" s="551"/>
      <c r="I585" s="50"/>
      <c r="J585" s="50"/>
      <c r="K585" s="50"/>
      <c r="L585" s="52"/>
      <c r="M585" s="50"/>
      <c r="N585" s="52"/>
      <c r="O585" s="50"/>
      <c r="P585" s="50"/>
      <c r="Q585" s="50"/>
      <c r="R585" s="50"/>
      <c r="S585" s="50"/>
      <c r="T585" s="52"/>
      <c r="U585" s="50"/>
      <c r="V585" s="50"/>
      <c r="W585" s="52"/>
      <c r="X585" s="53"/>
      <c r="Y585" s="474"/>
      <c r="AD585" s="6"/>
      <c r="AE585" s="6"/>
    </row>
    <row r="586" spans="1:31" s="5" customFormat="1" ht="53.25" customHeight="1" thickBot="1" x14ac:dyDescent="0.3">
      <c r="A586" s="4"/>
      <c r="B586" s="340"/>
      <c r="C586" s="551"/>
      <c r="D586" s="551"/>
      <c r="E586" s="551"/>
      <c r="F586" s="551"/>
      <c r="G586" s="551"/>
      <c r="H586" s="551"/>
      <c r="I586" s="49">
        <f>I584*12</f>
        <v>1480368</v>
      </c>
      <c r="J586" s="49">
        <f>J584</f>
        <v>162321.05263157899</v>
      </c>
      <c r="K586" s="49">
        <f t="shared" ref="K586:N586" si="339">K584</f>
        <v>20290.131578947374</v>
      </c>
      <c r="L586" s="49">
        <f t="shared" si="339"/>
        <v>0</v>
      </c>
      <c r="M586" s="49">
        <f t="shared" si="339"/>
        <v>7941.9</v>
      </c>
      <c r="N586" s="49">
        <f t="shared" si="339"/>
        <v>25.46</v>
      </c>
      <c r="O586" s="49">
        <f>O584*12</f>
        <v>64368</v>
      </c>
      <c r="P586" s="49"/>
      <c r="Q586" s="49">
        <f>Q584</f>
        <v>154379.15263157897</v>
      </c>
      <c r="R586" s="49">
        <f>R584</f>
        <v>20264.671578947367</v>
      </c>
      <c r="S586" s="49">
        <f>S584*12</f>
        <v>1416000</v>
      </c>
      <c r="T586" s="52"/>
      <c r="U586" s="49">
        <f>U584*24</f>
        <v>1480368</v>
      </c>
      <c r="V586" s="49">
        <f t="shared" ref="V586:W586" si="340">V584*24</f>
        <v>64368</v>
      </c>
      <c r="W586" s="49">
        <f t="shared" si="340"/>
        <v>0</v>
      </c>
      <c r="X586" s="49">
        <f>X584*24</f>
        <v>1416000</v>
      </c>
      <c r="Y586" s="474"/>
      <c r="AD586" s="6"/>
      <c r="AE586" s="6"/>
    </row>
    <row r="587" spans="1:31" s="5" customFormat="1" ht="53.25" customHeight="1" x14ac:dyDescent="0.25">
      <c r="A587" s="4"/>
      <c r="B587" s="340"/>
      <c r="C587" s="46"/>
      <c r="D587" s="310"/>
      <c r="E587" s="310"/>
      <c r="F587" s="51"/>
      <c r="G587" s="51"/>
      <c r="H587" s="51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2"/>
      <c r="U587" s="50"/>
      <c r="V587" s="50"/>
      <c r="W587" s="50"/>
      <c r="X587" s="50"/>
      <c r="Y587" s="474"/>
      <c r="AD587" s="6"/>
      <c r="AE587" s="6"/>
    </row>
    <row r="588" spans="1:31" s="5" customFormat="1" ht="53.25" customHeight="1" x14ac:dyDescent="0.25">
      <c r="A588" s="4"/>
      <c r="B588" s="340"/>
      <c r="C588" s="46"/>
      <c r="D588" s="310"/>
      <c r="E588" s="310"/>
      <c r="F588" s="51"/>
      <c r="G588" s="51"/>
      <c r="H588" s="51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2"/>
      <c r="U588" s="50"/>
      <c r="V588" s="50"/>
      <c r="W588" s="50"/>
      <c r="X588" s="50"/>
      <c r="Y588" s="474"/>
      <c r="AD588" s="6"/>
      <c r="AE588" s="6"/>
    </row>
    <row r="589" spans="1:31" s="5" customFormat="1" ht="53.25" customHeight="1" thickBot="1" x14ac:dyDescent="0.3">
      <c r="A589" s="4"/>
      <c r="B589" s="340"/>
      <c r="C589" s="46"/>
      <c r="D589" s="310"/>
      <c r="E589" s="310"/>
      <c r="F589" s="51"/>
      <c r="G589" s="51"/>
      <c r="H589" s="51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2"/>
      <c r="U589" s="50"/>
      <c r="V589" s="50"/>
      <c r="W589" s="50"/>
      <c r="X589" s="50"/>
      <c r="Y589" s="474"/>
      <c r="AD589" s="6"/>
      <c r="AE589" s="6"/>
    </row>
    <row r="590" spans="1:31" s="5" customFormat="1" ht="57" customHeight="1" thickBot="1" x14ac:dyDescent="0.3">
      <c r="A590" s="540" t="s">
        <v>1306</v>
      </c>
      <c r="B590" s="541"/>
      <c r="C590" s="526"/>
      <c r="D590" s="526"/>
      <c r="E590" s="526"/>
      <c r="F590" s="526"/>
      <c r="G590" s="526"/>
      <c r="H590" s="526"/>
      <c r="I590" s="526"/>
      <c r="J590" s="526"/>
      <c r="K590" s="526"/>
      <c r="L590" s="526"/>
      <c r="M590" s="526"/>
      <c r="N590" s="526"/>
      <c r="O590" s="526"/>
      <c r="P590" s="526"/>
      <c r="Q590" s="526"/>
      <c r="R590" s="526"/>
      <c r="S590" s="526"/>
      <c r="T590" s="8"/>
      <c r="U590" s="525"/>
      <c r="V590" s="525"/>
      <c r="W590" s="529"/>
      <c r="X590" s="529"/>
      <c r="Y590" s="474"/>
      <c r="AD590" s="6"/>
      <c r="AE590" s="6"/>
    </row>
    <row r="591" spans="1:31" s="5" customFormat="1" ht="71.25" customHeight="1" thickBot="1" x14ac:dyDescent="0.3">
      <c r="A591" s="542" t="s">
        <v>1486</v>
      </c>
      <c r="B591" s="542"/>
      <c r="C591" s="526"/>
      <c r="D591" s="526"/>
      <c r="E591" s="526"/>
      <c r="F591" s="526"/>
      <c r="G591" s="526"/>
      <c r="H591" s="526"/>
      <c r="I591" s="526"/>
      <c r="J591" s="526"/>
      <c r="K591" s="526"/>
      <c r="L591" s="526"/>
      <c r="M591" s="526"/>
      <c r="N591" s="526"/>
      <c r="O591" s="526"/>
      <c r="P591" s="526"/>
      <c r="Q591" s="526"/>
      <c r="R591" s="526"/>
      <c r="S591" s="526"/>
      <c r="T591" s="8"/>
      <c r="U591" s="525"/>
      <c r="V591" s="525"/>
      <c r="W591" s="529"/>
      <c r="X591" s="529"/>
      <c r="Y591" s="474"/>
      <c r="AD591" s="6"/>
      <c r="AE591" s="6"/>
    </row>
    <row r="592" spans="1:31" s="5" customFormat="1" ht="123" customHeight="1" thickBot="1" x14ac:dyDescent="0.3">
      <c r="A592" s="544" t="s">
        <v>1707</v>
      </c>
      <c r="B592" s="544"/>
      <c r="C592" s="526"/>
      <c r="D592" s="526"/>
      <c r="E592" s="526"/>
      <c r="F592" s="526"/>
      <c r="G592" s="526"/>
      <c r="H592" s="526"/>
      <c r="I592" s="526"/>
      <c r="J592" s="526"/>
      <c r="K592" s="526"/>
      <c r="L592" s="526"/>
      <c r="M592" s="526"/>
      <c r="N592" s="526"/>
      <c r="O592" s="526"/>
      <c r="P592" s="526"/>
      <c r="Q592" s="526"/>
      <c r="R592" s="526"/>
      <c r="S592" s="526"/>
      <c r="T592" s="8"/>
      <c r="U592" s="525"/>
      <c r="V592" s="525"/>
      <c r="W592" s="529"/>
      <c r="X592" s="529"/>
      <c r="Y592" s="474"/>
      <c r="AD592" s="6"/>
      <c r="AE592" s="6"/>
    </row>
    <row r="593" spans="1:31" s="5" customFormat="1" ht="142.5" customHeight="1" thickBot="1" x14ac:dyDescent="0.3">
      <c r="A593" s="543" t="s">
        <v>1706</v>
      </c>
      <c r="B593" s="543"/>
      <c r="C593" s="528"/>
      <c r="D593" s="530"/>
      <c r="E593" s="530"/>
      <c r="F593" s="528"/>
      <c r="G593" s="528"/>
      <c r="H593" s="528"/>
      <c r="I593" s="527"/>
      <c r="J593" s="527"/>
      <c r="K593" s="527"/>
      <c r="L593" s="528"/>
      <c r="M593" s="527"/>
      <c r="N593" s="528"/>
      <c r="O593" s="527"/>
      <c r="P593" s="527"/>
      <c r="Q593" s="527"/>
      <c r="R593" s="527"/>
      <c r="S593" s="527"/>
      <c r="T593" s="9"/>
      <c r="U593" s="527"/>
      <c r="V593" s="527"/>
      <c r="W593" s="528"/>
      <c r="X593" s="528"/>
      <c r="Y593" s="474"/>
      <c r="AD593" s="6"/>
      <c r="AE593" s="6"/>
    </row>
    <row r="594" spans="1:31" s="5" customFormat="1" ht="93.75" thickBot="1" x14ac:dyDescent="0.3">
      <c r="A594" s="11" t="s">
        <v>1324</v>
      </c>
      <c r="B594" s="212" t="s">
        <v>0</v>
      </c>
      <c r="C594" s="200" t="s">
        <v>1</v>
      </c>
      <c r="D594" s="200" t="s">
        <v>2</v>
      </c>
      <c r="E594" s="200" t="s">
        <v>3</v>
      </c>
      <c r="F594" s="200" t="s">
        <v>4</v>
      </c>
      <c r="G594" s="213" t="s">
        <v>5</v>
      </c>
      <c r="H594" s="11" t="s">
        <v>1351</v>
      </c>
      <c r="I594" s="106" t="s">
        <v>6</v>
      </c>
      <c r="J594" s="106" t="s">
        <v>7</v>
      </c>
      <c r="K594" s="106" t="s">
        <v>8</v>
      </c>
      <c r="L594" s="205" t="s">
        <v>9</v>
      </c>
      <c r="M594" s="106" t="s">
        <v>10</v>
      </c>
      <c r="N594" s="205" t="s">
        <v>11</v>
      </c>
      <c r="O594" s="106" t="s">
        <v>12</v>
      </c>
      <c r="P594" s="106" t="s">
        <v>13</v>
      </c>
      <c r="Q594" s="106" t="s">
        <v>14</v>
      </c>
      <c r="R594" s="106" t="s">
        <v>15</v>
      </c>
      <c r="S594" s="341" t="s">
        <v>16</v>
      </c>
      <c r="U594" s="311" t="s">
        <v>17</v>
      </c>
      <c r="V594" s="311" t="s">
        <v>18</v>
      </c>
      <c r="W594" s="108" t="s">
        <v>19</v>
      </c>
      <c r="X594" s="108" t="s">
        <v>20</v>
      </c>
      <c r="Y594" s="474"/>
      <c r="AD594" s="6"/>
      <c r="AE594" s="6"/>
    </row>
    <row r="595" spans="1:31" s="5" customFormat="1" x14ac:dyDescent="0.25">
      <c r="A595" s="59">
        <v>365</v>
      </c>
      <c r="B595" s="176" t="s">
        <v>902</v>
      </c>
      <c r="C595" s="177" t="s">
        <v>903</v>
      </c>
      <c r="D595" s="229" t="s">
        <v>28</v>
      </c>
      <c r="E595" s="428">
        <v>45536</v>
      </c>
      <c r="F595" s="304" t="s">
        <v>1370</v>
      </c>
      <c r="G595" s="304" t="s">
        <v>1371</v>
      </c>
      <c r="H595" s="304">
        <f>+I595/30.4</f>
        <v>850.46052631578948</v>
      </c>
      <c r="I595" s="74">
        <f>+U595*2</f>
        <v>25854</v>
      </c>
      <c r="J595" s="312">
        <f t="shared" ref="J595" si="341">+I595/30.4*40</f>
        <v>34018.42105263158</v>
      </c>
      <c r="K595" s="312">
        <f t="shared" ref="K595" si="342">+I595/30.4*20*0.25</f>
        <v>4252.3026315789475</v>
      </c>
      <c r="L595" s="504">
        <v>0</v>
      </c>
      <c r="M595" s="74">
        <v>4873.34</v>
      </c>
      <c r="N595" s="522">
        <v>133.1</v>
      </c>
      <c r="O595" s="74">
        <f>+V595*2</f>
        <v>3854</v>
      </c>
      <c r="P595" s="305">
        <f t="shared" ref="P595" si="343">+M595+N595+O595</f>
        <v>8860.44</v>
      </c>
      <c r="Q595" s="305">
        <f t="shared" ref="Q595" si="344">+J595-M595</f>
        <v>29145.08105263158</v>
      </c>
      <c r="R595" s="305">
        <f t="shared" ref="R595" si="345">+K595-N595</f>
        <v>4119.2026315789471</v>
      </c>
      <c r="S595" s="312">
        <f t="shared" ref="S595" si="346">+I595-O595</f>
        <v>22000</v>
      </c>
      <c r="T595" s="342"/>
      <c r="U595" s="343">
        <v>12927</v>
      </c>
      <c r="V595" s="343">
        <f>+U595-X595</f>
        <v>1927</v>
      </c>
      <c r="W595" s="344">
        <v>0</v>
      </c>
      <c r="X595" s="81">
        <v>11000</v>
      </c>
      <c r="Y595" s="474"/>
      <c r="AD595" s="6"/>
      <c r="AE595" s="6"/>
    </row>
    <row r="596" spans="1:31" s="5" customFormat="1" x14ac:dyDescent="0.25">
      <c r="A596" s="59">
        <v>366</v>
      </c>
      <c r="B596" s="176" t="s">
        <v>909</v>
      </c>
      <c r="C596" s="183" t="s">
        <v>1747</v>
      </c>
      <c r="D596" s="229" t="s">
        <v>28</v>
      </c>
      <c r="E596" s="428">
        <v>45536</v>
      </c>
      <c r="F596" s="304" t="s">
        <v>1372</v>
      </c>
      <c r="G596" s="304" t="s">
        <v>1373</v>
      </c>
      <c r="H596" s="304">
        <f t="shared" ref="H596:H612" si="347">+I596/30.4</f>
        <v>515.8552631578948</v>
      </c>
      <c r="I596" s="74">
        <f t="shared" ref="I596:I612" si="348">+U596*2</f>
        <v>15682</v>
      </c>
      <c r="J596" s="312">
        <f t="shared" ref="J596:J612" si="349">+I596/30.4*40</f>
        <v>20634.210526315794</v>
      </c>
      <c r="K596" s="312">
        <f t="shared" ref="K596:K612" si="350">+I596/30.4*20*0.25</f>
        <v>2579.2763157894742</v>
      </c>
      <c r="L596" s="504">
        <v>0</v>
      </c>
      <c r="M596" s="74">
        <v>2014.47</v>
      </c>
      <c r="N596" s="522">
        <v>26.03</v>
      </c>
      <c r="O596" s="74">
        <f t="shared" ref="O596:O612" si="351">+V596*2</f>
        <v>1682</v>
      </c>
      <c r="P596" s="305">
        <f t="shared" ref="P596:P612" si="352">+M596+N596+O596</f>
        <v>3722.5</v>
      </c>
      <c r="Q596" s="305">
        <f t="shared" ref="Q596:Q612" si="353">+J596-M596</f>
        <v>18619.740526315793</v>
      </c>
      <c r="R596" s="305">
        <f t="shared" ref="R596:R612" si="354">+K596-N596</f>
        <v>2553.246315789474</v>
      </c>
      <c r="S596" s="312">
        <f t="shared" ref="S596:S612" si="355">+I596-O596</f>
        <v>14000</v>
      </c>
      <c r="T596" s="342"/>
      <c r="U596" s="343">
        <v>7841</v>
      </c>
      <c r="V596" s="343">
        <f t="shared" ref="V596:V612" si="356">+U596-X596</f>
        <v>841</v>
      </c>
      <c r="W596" s="344">
        <v>0</v>
      </c>
      <c r="X596" s="81">
        <v>7000</v>
      </c>
      <c r="Y596" s="474"/>
      <c r="AD596" s="6"/>
      <c r="AE596" s="6"/>
    </row>
    <row r="597" spans="1:31" s="5" customFormat="1" x14ac:dyDescent="0.25">
      <c r="A597" s="59">
        <v>367</v>
      </c>
      <c r="B597" s="182" t="s">
        <v>927</v>
      </c>
      <c r="C597" s="183" t="s">
        <v>1748</v>
      </c>
      <c r="D597" s="229" t="s">
        <v>28</v>
      </c>
      <c r="E597" s="428">
        <v>45536</v>
      </c>
      <c r="F597" s="183" t="s">
        <v>928</v>
      </c>
      <c r="G597" s="183" t="s">
        <v>929</v>
      </c>
      <c r="H597" s="304">
        <f t="shared" si="347"/>
        <v>357.36842105263162</v>
      </c>
      <c r="I597" s="74">
        <f t="shared" si="348"/>
        <v>10864</v>
      </c>
      <c r="J597" s="312">
        <f t="shared" si="349"/>
        <v>14294.736842105265</v>
      </c>
      <c r="K597" s="312">
        <f t="shared" si="350"/>
        <v>1786.8421052631581</v>
      </c>
      <c r="L597" s="504">
        <v>0</v>
      </c>
      <c r="M597" s="74">
        <v>836.24</v>
      </c>
      <c r="N597" s="522">
        <v>2.62</v>
      </c>
      <c r="O597" s="74">
        <f t="shared" si="351"/>
        <v>864</v>
      </c>
      <c r="P597" s="305">
        <f t="shared" si="352"/>
        <v>1702.8600000000001</v>
      </c>
      <c r="Q597" s="305">
        <f t="shared" si="353"/>
        <v>13458.496842105265</v>
      </c>
      <c r="R597" s="305">
        <f t="shared" si="354"/>
        <v>1784.2221052631583</v>
      </c>
      <c r="S597" s="312">
        <f t="shared" si="355"/>
        <v>10000</v>
      </c>
      <c r="T597" s="76"/>
      <c r="U597" s="343">
        <v>5432</v>
      </c>
      <c r="V597" s="343">
        <f t="shared" si="356"/>
        <v>432</v>
      </c>
      <c r="W597" s="344">
        <v>0</v>
      </c>
      <c r="X597" s="78">
        <v>5000</v>
      </c>
      <c r="Y597" s="474"/>
      <c r="AD597" s="6"/>
      <c r="AE597" s="6"/>
    </row>
    <row r="598" spans="1:31" s="5" customFormat="1" x14ac:dyDescent="0.25">
      <c r="A598" s="59">
        <v>368</v>
      </c>
      <c r="B598" s="219" t="s">
        <v>930</v>
      </c>
      <c r="C598" s="183" t="s">
        <v>931</v>
      </c>
      <c r="D598" s="229" t="s">
        <v>28</v>
      </c>
      <c r="E598" s="428">
        <v>45536</v>
      </c>
      <c r="F598" s="183" t="s">
        <v>932</v>
      </c>
      <c r="G598" s="183" t="s">
        <v>933</v>
      </c>
      <c r="H598" s="304">
        <f t="shared" si="347"/>
        <v>357.36842105263162</v>
      </c>
      <c r="I598" s="74">
        <f t="shared" si="348"/>
        <v>10864</v>
      </c>
      <c r="J598" s="312">
        <f t="shared" si="349"/>
        <v>14294.736842105265</v>
      </c>
      <c r="K598" s="312">
        <f t="shared" si="350"/>
        <v>1786.8421052631581</v>
      </c>
      <c r="L598" s="504">
        <v>0</v>
      </c>
      <c r="M598" s="74">
        <v>836.24</v>
      </c>
      <c r="N598" s="522">
        <v>2.62</v>
      </c>
      <c r="O598" s="74">
        <f t="shared" si="351"/>
        <v>864</v>
      </c>
      <c r="P598" s="305">
        <f t="shared" si="352"/>
        <v>1702.8600000000001</v>
      </c>
      <c r="Q598" s="305">
        <f t="shared" si="353"/>
        <v>13458.496842105265</v>
      </c>
      <c r="R598" s="305">
        <f t="shared" si="354"/>
        <v>1784.2221052631583</v>
      </c>
      <c r="S598" s="312">
        <f t="shared" si="355"/>
        <v>10000</v>
      </c>
      <c r="T598" s="76"/>
      <c r="U598" s="343">
        <v>5432</v>
      </c>
      <c r="V598" s="343">
        <f t="shared" si="356"/>
        <v>432</v>
      </c>
      <c r="W598" s="344">
        <v>0</v>
      </c>
      <c r="X598" s="78">
        <v>5000</v>
      </c>
      <c r="Y598" s="474"/>
      <c r="AD598" s="6"/>
      <c r="AE598" s="6"/>
    </row>
    <row r="599" spans="1:31" s="5" customFormat="1" x14ac:dyDescent="0.25">
      <c r="A599" s="59">
        <v>369</v>
      </c>
      <c r="B599" s="182" t="s">
        <v>915</v>
      </c>
      <c r="C599" s="183" t="s">
        <v>916</v>
      </c>
      <c r="D599" s="229" t="s">
        <v>28</v>
      </c>
      <c r="E599" s="428">
        <v>45536</v>
      </c>
      <c r="F599" s="304" t="s">
        <v>1353</v>
      </c>
      <c r="G599" s="304" t="s">
        <v>1354</v>
      </c>
      <c r="H599" s="304">
        <f t="shared" si="347"/>
        <v>197.36842105263159</v>
      </c>
      <c r="I599" s="74">
        <f t="shared" si="348"/>
        <v>6000</v>
      </c>
      <c r="J599" s="312">
        <f t="shared" si="349"/>
        <v>7894.7368421052633</v>
      </c>
      <c r="K599" s="312">
        <f t="shared" si="350"/>
        <v>986.84210526315792</v>
      </c>
      <c r="L599" s="504">
        <v>0</v>
      </c>
      <c r="M599" s="74">
        <v>254.61</v>
      </c>
      <c r="N599" s="522">
        <v>0</v>
      </c>
      <c r="O599" s="74">
        <f t="shared" si="351"/>
        <v>0</v>
      </c>
      <c r="P599" s="305">
        <f t="shared" si="352"/>
        <v>254.61</v>
      </c>
      <c r="Q599" s="305">
        <f t="shared" si="353"/>
        <v>7640.1268421052637</v>
      </c>
      <c r="R599" s="305">
        <f t="shared" si="354"/>
        <v>986.84210526315792</v>
      </c>
      <c r="S599" s="312">
        <f t="shared" si="355"/>
        <v>6000</v>
      </c>
      <c r="T599" s="342"/>
      <c r="U599" s="343">
        <v>3000</v>
      </c>
      <c r="V599" s="343">
        <f t="shared" si="356"/>
        <v>0</v>
      </c>
      <c r="W599" s="344">
        <v>0</v>
      </c>
      <c r="X599" s="78">
        <v>3000</v>
      </c>
      <c r="Y599" s="474"/>
      <c r="AD599" s="6"/>
      <c r="AE599" s="6"/>
    </row>
    <row r="600" spans="1:31" s="5" customFormat="1" x14ac:dyDescent="0.25">
      <c r="A600" s="59">
        <v>370</v>
      </c>
      <c r="B600" s="182" t="s">
        <v>921</v>
      </c>
      <c r="C600" s="177" t="s">
        <v>922</v>
      </c>
      <c r="D600" s="229" t="s">
        <v>28</v>
      </c>
      <c r="E600" s="428">
        <v>45536</v>
      </c>
      <c r="F600" s="304" t="s">
        <v>1355</v>
      </c>
      <c r="G600" s="304" t="s">
        <v>1356</v>
      </c>
      <c r="H600" s="304">
        <f t="shared" si="347"/>
        <v>197.36842105263159</v>
      </c>
      <c r="I600" s="74">
        <f t="shared" si="348"/>
        <v>6000</v>
      </c>
      <c r="J600" s="312">
        <f t="shared" si="349"/>
        <v>7894.7368421052633</v>
      </c>
      <c r="K600" s="312">
        <f t="shared" si="350"/>
        <v>986.84210526315792</v>
      </c>
      <c r="L600" s="504">
        <v>0</v>
      </c>
      <c r="M600" s="74">
        <v>254.61</v>
      </c>
      <c r="N600" s="522">
        <v>0</v>
      </c>
      <c r="O600" s="74">
        <f t="shared" si="351"/>
        <v>0</v>
      </c>
      <c r="P600" s="305">
        <f t="shared" si="352"/>
        <v>254.61</v>
      </c>
      <c r="Q600" s="305">
        <f t="shared" si="353"/>
        <v>7640.1268421052637</v>
      </c>
      <c r="R600" s="305">
        <f t="shared" si="354"/>
        <v>986.84210526315792</v>
      </c>
      <c r="S600" s="312">
        <f t="shared" si="355"/>
        <v>6000</v>
      </c>
      <c r="T600" s="342"/>
      <c r="U600" s="343">
        <v>3000</v>
      </c>
      <c r="V600" s="343">
        <f t="shared" si="356"/>
        <v>0</v>
      </c>
      <c r="W600" s="344">
        <v>0</v>
      </c>
      <c r="X600" s="78">
        <v>3000</v>
      </c>
      <c r="Y600" s="474"/>
      <c r="AD600" s="6"/>
      <c r="AE600" s="6"/>
    </row>
    <row r="601" spans="1:31" s="5" customFormat="1" x14ac:dyDescent="0.25">
      <c r="A601" s="59">
        <v>371</v>
      </c>
      <c r="B601" s="182" t="s">
        <v>907</v>
      </c>
      <c r="C601" s="177" t="s">
        <v>908</v>
      </c>
      <c r="D601" s="229" t="s">
        <v>28</v>
      </c>
      <c r="E601" s="428">
        <v>45536</v>
      </c>
      <c r="F601" s="304" t="s">
        <v>1357</v>
      </c>
      <c r="G601" s="304" t="s">
        <v>1358</v>
      </c>
      <c r="H601" s="304">
        <f t="shared" si="347"/>
        <v>269.21052631578948</v>
      </c>
      <c r="I601" s="74">
        <f t="shared" si="348"/>
        <v>8184</v>
      </c>
      <c r="J601" s="312">
        <f t="shared" si="349"/>
        <v>10768.42105263158</v>
      </c>
      <c r="K601" s="312">
        <f t="shared" si="350"/>
        <v>1346.0526315789475</v>
      </c>
      <c r="L601" s="504">
        <v>0</v>
      </c>
      <c r="M601" s="74">
        <v>485.22</v>
      </c>
      <c r="N601" s="522">
        <v>0</v>
      </c>
      <c r="O601" s="74">
        <f t="shared" si="351"/>
        <v>184</v>
      </c>
      <c r="P601" s="305">
        <f t="shared" si="352"/>
        <v>669.22</v>
      </c>
      <c r="Q601" s="305">
        <f t="shared" si="353"/>
        <v>10283.201052631581</v>
      </c>
      <c r="R601" s="305">
        <f t="shared" si="354"/>
        <v>1346.0526315789475</v>
      </c>
      <c r="S601" s="312">
        <f t="shared" si="355"/>
        <v>8000</v>
      </c>
      <c r="T601" s="342"/>
      <c r="U601" s="343">
        <v>4092</v>
      </c>
      <c r="V601" s="343">
        <f t="shared" si="356"/>
        <v>92</v>
      </c>
      <c r="W601" s="344">
        <v>0</v>
      </c>
      <c r="X601" s="78">
        <v>4000</v>
      </c>
      <c r="Y601" s="474"/>
      <c r="AD601" s="6"/>
      <c r="AE601" s="6"/>
    </row>
    <row r="602" spans="1:31" s="5" customFormat="1" x14ac:dyDescent="0.25">
      <c r="A602" s="59">
        <v>372</v>
      </c>
      <c r="B602" s="182" t="s">
        <v>919</v>
      </c>
      <c r="C602" s="177" t="s">
        <v>1749</v>
      </c>
      <c r="D602" s="229" t="s">
        <v>28</v>
      </c>
      <c r="E602" s="428">
        <v>45536</v>
      </c>
      <c r="F602" s="304" t="s">
        <v>1360</v>
      </c>
      <c r="G602" s="304" t="s">
        <v>1375</v>
      </c>
      <c r="H602" s="304">
        <f t="shared" si="347"/>
        <v>197.36842105263159</v>
      </c>
      <c r="I602" s="74">
        <f t="shared" si="348"/>
        <v>6000</v>
      </c>
      <c r="J602" s="312">
        <f t="shared" si="349"/>
        <v>7894.7368421052633</v>
      </c>
      <c r="K602" s="312">
        <f t="shared" si="350"/>
        <v>986.84210526315792</v>
      </c>
      <c r="L602" s="504">
        <v>0</v>
      </c>
      <c r="M602" s="74">
        <v>254.61</v>
      </c>
      <c r="N602" s="522">
        <v>0</v>
      </c>
      <c r="O602" s="74">
        <f t="shared" si="351"/>
        <v>0</v>
      </c>
      <c r="P602" s="305">
        <f t="shared" si="352"/>
        <v>254.61</v>
      </c>
      <c r="Q602" s="305">
        <f t="shared" si="353"/>
        <v>7640.1268421052637</v>
      </c>
      <c r="R602" s="305">
        <f t="shared" si="354"/>
        <v>986.84210526315792</v>
      </c>
      <c r="S602" s="312">
        <f t="shared" si="355"/>
        <v>6000</v>
      </c>
      <c r="T602" s="342"/>
      <c r="U602" s="343">
        <v>3000</v>
      </c>
      <c r="V602" s="343">
        <f t="shared" si="356"/>
        <v>0</v>
      </c>
      <c r="W602" s="344">
        <v>0</v>
      </c>
      <c r="X602" s="78">
        <v>3000</v>
      </c>
      <c r="Y602" s="474"/>
      <c r="AD602" s="6"/>
      <c r="AE602" s="6"/>
    </row>
    <row r="603" spans="1:31" s="5" customFormat="1" x14ac:dyDescent="0.25">
      <c r="A603" s="59">
        <v>373</v>
      </c>
      <c r="B603" s="182" t="s">
        <v>920</v>
      </c>
      <c r="C603" s="177" t="s">
        <v>1749</v>
      </c>
      <c r="D603" s="229" t="s">
        <v>28</v>
      </c>
      <c r="E603" s="428">
        <v>45536</v>
      </c>
      <c r="F603" s="304" t="s">
        <v>1361</v>
      </c>
      <c r="G603" s="304" t="s">
        <v>1376</v>
      </c>
      <c r="H603" s="304">
        <f t="shared" si="347"/>
        <v>269.21052631578948</v>
      </c>
      <c r="I603" s="74">
        <f t="shared" si="348"/>
        <v>8184</v>
      </c>
      <c r="J603" s="312">
        <f t="shared" si="349"/>
        <v>10768.42105263158</v>
      </c>
      <c r="K603" s="312">
        <f t="shared" si="350"/>
        <v>1346.0526315789475</v>
      </c>
      <c r="L603" s="504">
        <v>0</v>
      </c>
      <c r="M603" s="74">
        <v>485.22</v>
      </c>
      <c r="N603" s="522">
        <v>0</v>
      </c>
      <c r="O603" s="74">
        <f t="shared" si="351"/>
        <v>184</v>
      </c>
      <c r="P603" s="305">
        <f t="shared" si="352"/>
        <v>669.22</v>
      </c>
      <c r="Q603" s="305">
        <f t="shared" si="353"/>
        <v>10283.201052631581</v>
      </c>
      <c r="R603" s="305">
        <f t="shared" si="354"/>
        <v>1346.0526315789475</v>
      </c>
      <c r="S603" s="312">
        <f t="shared" si="355"/>
        <v>8000</v>
      </c>
      <c r="T603" s="342"/>
      <c r="U603" s="343">
        <v>4092</v>
      </c>
      <c r="V603" s="343">
        <f t="shared" si="356"/>
        <v>92</v>
      </c>
      <c r="W603" s="344">
        <v>0</v>
      </c>
      <c r="X603" s="78">
        <v>4000</v>
      </c>
      <c r="Y603" s="474"/>
      <c r="AD603" s="6"/>
      <c r="AE603" s="6"/>
    </row>
    <row r="604" spans="1:31" s="5" customFormat="1" x14ac:dyDescent="0.25">
      <c r="A604" s="59">
        <v>374</v>
      </c>
      <c r="B604" s="176" t="s">
        <v>910</v>
      </c>
      <c r="C604" s="183" t="s">
        <v>911</v>
      </c>
      <c r="D604" s="229" t="s">
        <v>28</v>
      </c>
      <c r="E604" s="428">
        <v>45536</v>
      </c>
      <c r="F604" s="304" t="s">
        <v>1362</v>
      </c>
      <c r="G604" s="304" t="s">
        <v>1377</v>
      </c>
      <c r="H604" s="304">
        <f t="shared" si="347"/>
        <v>232.23684210526318</v>
      </c>
      <c r="I604" s="74">
        <f t="shared" si="348"/>
        <v>7060</v>
      </c>
      <c r="J604" s="312">
        <f t="shared" si="349"/>
        <v>9289.4736842105267</v>
      </c>
      <c r="K604" s="312">
        <f t="shared" si="350"/>
        <v>1161.1842105263158</v>
      </c>
      <c r="L604" s="504">
        <v>0</v>
      </c>
      <c r="M604" s="74">
        <v>343.87</v>
      </c>
      <c r="N604" s="522">
        <v>0</v>
      </c>
      <c r="O604" s="74">
        <f t="shared" si="351"/>
        <v>60</v>
      </c>
      <c r="P604" s="305">
        <f t="shared" si="352"/>
        <v>403.87</v>
      </c>
      <c r="Q604" s="305">
        <f t="shared" si="353"/>
        <v>8945.6036842105259</v>
      </c>
      <c r="R604" s="305">
        <f t="shared" si="354"/>
        <v>1161.1842105263158</v>
      </c>
      <c r="S604" s="312">
        <f t="shared" si="355"/>
        <v>7000</v>
      </c>
      <c r="T604" s="342"/>
      <c r="U604" s="343">
        <v>3530</v>
      </c>
      <c r="V604" s="343">
        <f t="shared" si="356"/>
        <v>30</v>
      </c>
      <c r="W604" s="344">
        <v>0</v>
      </c>
      <c r="X604" s="81">
        <v>3500</v>
      </c>
      <c r="Y604" s="474"/>
      <c r="AD604" s="6"/>
      <c r="AE604" s="6"/>
    </row>
    <row r="605" spans="1:31" s="5" customFormat="1" x14ac:dyDescent="0.25">
      <c r="A605" s="59">
        <v>375</v>
      </c>
      <c r="B605" s="176" t="s">
        <v>912</v>
      </c>
      <c r="C605" s="177" t="s">
        <v>911</v>
      </c>
      <c r="D605" s="229" t="s">
        <v>28</v>
      </c>
      <c r="E605" s="428">
        <v>45536</v>
      </c>
      <c r="F605" s="304" t="s">
        <v>1363</v>
      </c>
      <c r="G605" s="304" t="s">
        <v>1378</v>
      </c>
      <c r="H605" s="304">
        <f t="shared" si="347"/>
        <v>232.23684210526318</v>
      </c>
      <c r="I605" s="74">
        <f t="shared" si="348"/>
        <v>7060</v>
      </c>
      <c r="J605" s="312">
        <f t="shared" si="349"/>
        <v>9289.4736842105267</v>
      </c>
      <c r="K605" s="312">
        <f t="shared" si="350"/>
        <v>1161.1842105263158</v>
      </c>
      <c r="L605" s="504">
        <v>0</v>
      </c>
      <c r="M605" s="74">
        <v>343.87</v>
      </c>
      <c r="N605" s="522">
        <v>0</v>
      </c>
      <c r="O605" s="74">
        <f t="shared" si="351"/>
        <v>60</v>
      </c>
      <c r="P605" s="305">
        <f t="shared" si="352"/>
        <v>403.87</v>
      </c>
      <c r="Q605" s="305">
        <f t="shared" si="353"/>
        <v>8945.6036842105259</v>
      </c>
      <c r="R605" s="305">
        <f t="shared" si="354"/>
        <v>1161.1842105263158</v>
      </c>
      <c r="S605" s="312">
        <f t="shared" si="355"/>
        <v>7000</v>
      </c>
      <c r="T605" s="342"/>
      <c r="U605" s="343">
        <v>3530</v>
      </c>
      <c r="V605" s="343">
        <f t="shared" si="356"/>
        <v>30</v>
      </c>
      <c r="W605" s="344">
        <v>0</v>
      </c>
      <c r="X605" s="81">
        <v>3500</v>
      </c>
      <c r="Y605" s="474"/>
      <c r="AD605" s="6"/>
      <c r="AE605" s="6"/>
    </row>
    <row r="606" spans="1:31" s="5" customFormat="1" x14ac:dyDescent="0.25">
      <c r="A606" s="59">
        <v>376</v>
      </c>
      <c r="B606" s="182" t="s">
        <v>904</v>
      </c>
      <c r="C606" s="183" t="s">
        <v>1750</v>
      </c>
      <c r="D606" s="229" t="s">
        <v>28</v>
      </c>
      <c r="E606" s="428">
        <v>45536</v>
      </c>
      <c r="F606" s="304" t="s">
        <v>1364</v>
      </c>
      <c r="G606" s="304" t="s">
        <v>1379</v>
      </c>
      <c r="H606" s="304">
        <f t="shared" si="347"/>
        <v>197.36842105263159</v>
      </c>
      <c r="I606" s="74">
        <f t="shared" si="348"/>
        <v>6000</v>
      </c>
      <c r="J606" s="312">
        <f t="shared" si="349"/>
        <v>7894.7368421052633</v>
      </c>
      <c r="K606" s="312">
        <f t="shared" si="350"/>
        <v>986.84210526315792</v>
      </c>
      <c r="L606" s="504">
        <v>0</v>
      </c>
      <c r="M606" s="74">
        <v>254.61</v>
      </c>
      <c r="N606" s="522">
        <v>0</v>
      </c>
      <c r="O606" s="74">
        <f t="shared" si="351"/>
        <v>0</v>
      </c>
      <c r="P606" s="305">
        <f t="shared" si="352"/>
        <v>254.61</v>
      </c>
      <c r="Q606" s="305">
        <f t="shared" si="353"/>
        <v>7640.1268421052637</v>
      </c>
      <c r="R606" s="305">
        <f t="shared" si="354"/>
        <v>986.84210526315792</v>
      </c>
      <c r="S606" s="312">
        <f t="shared" si="355"/>
        <v>6000</v>
      </c>
      <c r="T606" s="342"/>
      <c r="U606" s="343">
        <v>3000</v>
      </c>
      <c r="V606" s="343">
        <f t="shared" si="356"/>
        <v>0</v>
      </c>
      <c r="W606" s="344">
        <v>0</v>
      </c>
      <c r="X606" s="78">
        <v>3000</v>
      </c>
      <c r="Y606" s="474"/>
      <c r="AD606" s="6"/>
      <c r="AE606" s="6"/>
    </row>
    <row r="607" spans="1:31" s="5" customFormat="1" x14ac:dyDescent="0.25">
      <c r="A607" s="59">
        <v>377</v>
      </c>
      <c r="B607" s="182" t="s">
        <v>905</v>
      </c>
      <c r="C607" s="183" t="s">
        <v>906</v>
      </c>
      <c r="D607" s="229" t="s">
        <v>28</v>
      </c>
      <c r="E607" s="428">
        <v>45536</v>
      </c>
      <c r="F607" s="304" t="s">
        <v>1365</v>
      </c>
      <c r="G607" s="304" t="s">
        <v>1380</v>
      </c>
      <c r="H607" s="304">
        <f t="shared" si="347"/>
        <v>197.36842105263159</v>
      </c>
      <c r="I607" s="74">
        <f t="shared" si="348"/>
        <v>6000</v>
      </c>
      <c r="J607" s="312">
        <f t="shared" si="349"/>
        <v>7894.7368421052633</v>
      </c>
      <c r="K607" s="312">
        <f t="shared" si="350"/>
        <v>986.84210526315792</v>
      </c>
      <c r="L607" s="504">
        <v>0</v>
      </c>
      <c r="M607" s="74">
        <v>254.61</v>
      </c>
      <c r="N607" s="522">
        <v>0</v>
      </c>
      <c r="O607" s="74">
        <f t="shared" si="351"/>
        <v>0</v>
      </c>
      <c r="P607" s="305">
        <f t="shared" si="352"/>
        <v>254.61</v>
      </c>
      <c r="Q607" s="305">
        <f t="shared" si="353"/>
        <v>7640.1268421052637</v>
      </c>
      <c r="R607" s="305">
        <f t="shared" si="354"/>
        <v>986.84210526315792</v>
      </c>
      <c r="S607" s="312">
        <f t="shared" si="355"/>
        <v>6000</v>
      </c>
      <c r="T607" s="342"/>
      <c r="U607" s="343">
        <v>3000</v>
      </c>
      <c r="V607" s="343">
        <f t="shared" si="356"/>
        <v>0</v>
      </c>
      <c r="W607" s="344">
        <v>0</v>
      </c>
      <c r="X607" s="78">
        <v>3000</v>
      </c>
      <c r="Y607" s="474"/>
      <c r="AD607" s="6"/>
      <c r="AE607" s="6"/>
    </row>
    <row r="608" spans="1:31" s="5" customFormat="1" x14ac:dyDescent="0.25">
      <c r="A608" s="59">
        <v>378</v>
      </c>
      <c r="B608" s="182" t="s">
        <v>913</v>
      </c>
      <c r="C608" s="177" t="s">
        <v>914</v>
      </c>
      <c r="D608" s="229" t="s">
        <v>28</v>
      </c>
      <c r="E608" s="428">
        <v>45536</v>
      </c>
      <c r="F608" s="304" t="s">
        <v>1366</v>
      </c>
      <c r="G608" s="304" t="s">
        <v>1381</v>
      </c>
      <c r="H608" s="304">
        <f t="shared" si="347"/>
        <v>197.36842105263159</v>
      </c>
      <c r="I608" s="74">
        <f t="shared" si="348"/>
        <v>6000</v>
      </c>
      <c r="J608" s="312">
        <f t="shared" si="349"/>
        <v>7894.7368421052633</v>
      </c>
      <c r="K608" s="312">
        <f t="shared" si="350"/>
        <v>986.84210526315792</v>
      </c>
      <c r="L608" s="504">
        <v>0</v>
      </c>
      <c r="M608" s="74">
        <v>254.61</v>
      </c>
      <c r="N608" s="522">
        <v>0</v>
      </c>
      <c r="O608" s="74">
        <f t="shared" si="351"/>
        <v>0</v>
      </c>
      <c r="P608" s="305">
        <f t="shared" si="352"/>
        <v>254.61</v>
      </c>
      <c r="Q608" s="305">
        <f t="shared" si="353"/>
        <v>7640.1268421052637</v>
      </c>
      <c r="R608" s="305">
        <f t="shared" si="354"/>
        <v>986.84210526315792</v>
      </c>
      <c r="S608" s="312">
        <f t="shared" si="355"/>
        <v>6000</v>
      </c>
      <c r="T608" s="342"/>
      <c r="U608" s="343">
        <v>3000</v>
      </c>
      <c r="V608" s="343">
        <f t="shared" si="356"/>
        <v>0</v>
      </c>
      <c r="W608" s="344">
        <v>0</v>
      </c>
      <c r="X608" s="78">
        <v>3000</v>
      </c>
      <c r="Y608" s="474"/>
      <c r="AD608" s="6"/>
      <c r="AE608" s="6"/>
    </row>
    <row r="609" spans="1:31" s="5" customFormat="1" x14ac:dyDescent="0.25">
      <c r="A609" s="59">
        <v>379</v>
      </c>
      <c r="B609" s="182" t="s">
        <v>917</v>
      </c>
      <c r="C609" s="183" t="s">
        <v>918</v>
      </c>
      <c r="D609" s="229" t="s">
        <v>28</v>
      </c>
      <c r="E609" s="428">
        <v>45536</v>
      </c>
      <c r="F609" s="304" t="s">
        <v>1367</v>
      </c>
      <c r="G609" s="304" t="s">
        <v>1382</v>
      </c>
      <c r="H609" s="304">
        <f t="shared" si="347"/>
        <v>197.36842105263159</v>
      </c>
      <c r="I609" s="74">
        <f t="shared" si="348"/>
        <v>6000</v>
      </c>
      <c r="J609" s="312">
        <f t="shared" si="349"/>
        <v>7894.7368421052633</v>
      </c>
      <c r="K609" s="312">
        <f t="shared" si="350"/>
        <v>986.84210526315792</v>
      </c>
      <c r="L609" s="504">
        <v>0</v>
      </c>
      <c r="M609" s="74">
        <v>254.61</v>
      </c>
      <c r="N609" s="522">
        <v>0</v>
      </c>
      <c r="O609" s="74">
        <f t="shared" si="351"/>
        <v>0</v>
      </c>
      <c r="P609" s="305">
        <f t="shared" si="352"/>
        <v>254.61</v>
      </c>
      <c r="Q609" s="305">
        <f t="shared" si="353"/>
        <v>7640.1268421052637</v>
      </c>
      <c r="R609" s="305">
        <f t="shared" si="354"/>
        <v>986.84210526315792</v>
      </c>
      <c r="S609" s="312">
        <f t="shared" si="355"/>
        <v>6000</v>
      </c>
      <c r="T609" s="342"/>
      <c r="U609" s="343">
        <v>3000</v>
      </c>
      <c r="V609" s="343">
        <f t="shared" si="356"/>
        <v>0</v>
      </c>
      <c r="W609" s="344">
        <v>0</v>
      </c>
      <c r="X609" s="78">
        <v>3000</v>
      </c>
      <c r="Y609" s="474"/>
      <c r="AD609" s="6"/>
      <c r="AE609" s="6"/>
    </row>
    <row r="610" spans="1:31" s="5" customFormat="1" ht="93" x14ac:dyDescent="0.25">
      <c r="A610" s="59">
        <v>380</v>
      </c>
      <c r="B610" s="219" t="s">
        <v>923</v>
      </c>
      <c r="C610" s="368" t="s">
        <v>924</v>
      </c>
      <c r="D610" s="233" t="s">
        <v>28</v>
      </c>
      <c r="E610" s="432">
        <v>45536</v>
      </c>
      <c r="F610" s="407" t="s">
        <v>1368</v>
      </c>
      <c r="G610" s="407" t="s">
        <v>1383</v>
      </c>
      <c r="H610" s="304">
        <f t="shared" si="347"/>
        <v>197.36842105263159</v>
      </c>
      <c r="I610" s="74">
        <f t="shared" si="348"/>
        <v>6000</v>
      </c>
      <c r="J610" s="312">
        <f t="shared" si="349"/>
        <v>7894.7368421052633</v>
      </c>
      <c r="K610" s="312">
        <f t="shared" si="350"/>
        <v>986.84210526315792</v>
      </c>
      <c r="L610" s="504">
        <v>0</v>
      </c>
      <c r="M610" s="74">
        <v>254.61</v>
      </c>
      <c r="N610" s="522">
        <v>0</v>
      </c>
      <c r="O610" s="74">
        <f t="shared" si="351"/>
        <v>0</v>
      </c>
      <c r="P610" s="305">
        <f t="shared" si="352"/>
        <v>254.61</v>
      </c>
      <c r="Q610" s="305">
        <f t="shared" si="353"/>
        <v>7640.1268421052637</v>
      </c>
      <c r="R610" s="305">
        <f t="shared" si="354"/>
        <v>986.84210526315792</v>
      </c>
      <c r="S610" s="312">
        <f t="shared" si="355"/>
        <v>6000</v>
      </c>
      <c r="T610" s="342"/>
      <c r="U610" s="343">
        <v>3000</v>
      </c>
      <c r="V610" s="343">
        <f t="shared" si="356"/>
        <v>0</v>
      </c>
      <c r="W610" s="344">
        <v>0</v>
      </c>
      <c r="X610" s="410">
        <v>3000</v>
      </c>
      <c r="Y610" s="474"/>
      <c r="AD610" s="6"/>
      <c r="AE610" s="6"/>
    </row>
    <row r="611" spans="1:31" s="5" customFormat="1" x14ac:dyDescent="0.25">
      <c r="A611" s="59">
        <v>381</v>
      </c>
      <c r="B611" s="70" t="s">
        <v>925</v>
      </c>
      <c r="C611" s="70" t="s">
        <v>926</v>
      </c>
      <c r="D611" s="72" t="s">
        <v>28</v>
      </c>
      <c r="E611" s="414">
        <v>45536</v>
      </c>
      <c r="F611" s="87" t="s">
        <v>1369</v>
      </c>
      <c r="G611" s="87" t="s">
        <v>1384</v>
      </c>
      <c r="H611" s="304">
        <f t="shared" si="347"/>
        <v>197.36842105263159</v>
      </c>
      <c r="I611" s="74">
        <f t="shared" si="348"/>
        <v>6000</v>
      </c>
      <c r="J611" s="312">
        <f t="shared" si="349"/>
        <v>7894.7368421052633</v>
      </c>
      <c r="K611" s="312">
        <f t="shared" si="350"/>
        <v>986.84210526315792</v>
      </c>
      <c r="L611" s="504">
        <v>0</v>
      </c>
      <c r="M611" s="74">
        <v>254.61</v>
      </c>
      <c r="N611" s="522">
        <v>0</v>
      </c>
      <c r="O611" s="74">
        <f t="shared" si="351"/>
        <v>0</v>
      </c>
      <c r="P611" s="305">
        <f t="shared" si="352"/>
        <v>254.61</v>
      </c>
      <c r="Q611" s="305">
        <f t="shared" si="353"/>
        <v>7640.1268421052637</v>
      </c>
      <c r="R611" s="305">
        <f t="shared" si="354"/>
        <v>986.84210526315792</v>
      </c>
      <c r="S611" s="312">
        <f t="shared" si="355"/>
        <v>6000</v>
      </c>
      <c r="T611" s="434"/>
      <c r="U611" s="343">
        <v>3000</v>
      </c>
      <c r="V611" s="343">
        <f t="shared" si="356"/>
        <v>0</v>
      </c>
      <c r="W611" s="344">
        <v>0</v>
      </c>
      <c r="X611" s="412">
        <v>3000</v>
      </c>
      <c r="Y611" s="474"/>
      <c r="AD611" s="6"/>
      <c r="AE611" s="6"/>
    </row>
    <row r="612" spans="1:31" s="5" customFormat="1" x14ac:dyDescent="0.25">
      <c r="A612" s="59">
        <v>382</v>
      </c>
      <c r="B612" s="70" t="s">
        <v>934</v>
      </c>
      <c r="C612" s="70" t="s">
        <v>1751</v>
      </c>
      <c r="D612" s="72" t="s">
        <v>28</v>
      </c>
      <c r="E612" s="414">
        <v>45536</v>
      </c>
      <c r="F612" s="70" t="s">
        <v>935</v>
      </c>
      <c r="G612" s="70" t="s">
        <v>936</v>
      </c>
      <c r="H612" s="304">
        <f t="shared" si="347"/>
        <v>197.36842105263159</v>
      </c>
      <c r="I612" s="74">
        <f t="shared" si="348"/>
        <v>6000</v>
      </c>
      <c r="J612" s="312">
        <f t="shared" si="349"/>
        <v>7894.7368421052633</v>
      </c>
      <c r="K612" s="312">
        <f t="shared" si="350"/>
        <v>986.84210526315792</v>
      </c>
      <c r="L612" s="504">
        <v>0</v>
      </c>
      <c r="M612" s="74">
        <v>254.61</v>
      </c>
      <c r="N612" s="522">
        <v>0</v>
      </c>
      <c r="O612" s="74">
        <f t="shared" si="351"/>
        <v>0</v>
      </c>
      <c r="P612" s="305">
        <f t="shared" si="352"/>
        <v>254.61</v>
      </c>
      <c r="Q612" s="305">
        <f t="shared" si="353"/>
        <v>7640.1268421052637</v>
      </c>
      <c r="R612" s="305">
        <f t="shared" si="354"/>
        <v>986.84210526315792</v>
      </c>
      <c r="S612" s="312">
        <f t="shared" si="355"/>
        <v>6000</v>
      </c>
      <c r="T612" s="380"/>
      <c r="U612" s="343">
        <v>3000</v>
      </c>
      <c r="V612" s="343">
        <f t="shared" si="356"/>
        <v>0</v>
      </c>
      <c r="W612" s="344">
        <v>0</v>
      </c>
      <c r="X612" s="412">
        <v>3000</v>
      </c>
      <c r="Y612" s="474"/>
      <c r="AD612" s="6"/>
      <c r="AE612" s="6"/>
    </row>
    <row r="613" spans="1:31" s="5" customFormat="1" ht="47.25" thickBot="1" x14ac:dyDescent="0.3">
      <c r="A613" s="4"/>
      <c r="B613" s="44"/>
      <c r="C613" s="44"/>
      <c r="D613" s="13"/>
      <c r="E613" s="13"/>
      <c r="F613" s="44"/>
      <c r="G613" s="44"/>
      <c r="H613" s="44"/>
      <c r="I613" s="6"/>
      <c r="J613" s="6"/>
      <c r="K613" s="6"/>
      <c r="M613" s="6"/>
      <c r="O613" s="6"/>
      <c r="P613" s="6"/>
      <c r="Q613" s="6"/>
      <c r="R613" s="6"/>
      <c r="S613" s="6"/>
      <c r="U613" s="6"/>
      <c r="V613" s="6"/>
      <c r="Y613" s="474"/>
      <c r="AD613" s="6"/>
      <c r="AE613" s="6"/>
    </row>
    <row r="614" spans="1:31" s="5" customFormat="1" ht="74.25" customHeight="1" thickBot="1" x14ac:dyDescent="0.3">
      <c r="A614" s="4"/>
      <c r="B614" s="45"/>
      <c r="C614" s="46"/>
      <c r="D614" s="13"/>
      <c r="E614" s="193"/>
      <c r="F614" s="47"/>
      <c r="G614" s="48" t="s">
        <v>59</v>
      </c>
      <c r="H614" s="48"/>
      <c r="I614" s="49">
        <f t="shared" ref="I614:S614" si="357">SUM(I595:I612)</f>
        <v>153752</v>
      </c>
      <c r="J614" s="49">
        <f t="shared" si="357"/>
        <v>202305.26315789472</v>
      </c>
      <c r="K614" s="49">
        <f t="shared" si="357"/>
        <v>25288.15789473684</v>
      </c>
      <c r="L614" s="49">
        <f t="shared" si="357"/>
        <v>0</v>
      </c>
      <c r="M614" s="49">
        <f t="shared" si="357"/>
        <v>12764.570000000007</v>
      </c>
      <c r="N614" s="49">
        <f t="shared" si="357"/>
        <v>164.37</v>
      </c>
      <c r="O614" s="49">
        <f t="shared" si="357"/>
        <v>7752</v>
      </c>
      <c r="P614" s="49">
        <f t="shared" si="357"/>
        <v>20680.940000000006</v>
      </c>
      <c r="Q614" s="49">
        <f t="shared" si="357"/>
        <v>189540.6931578948</v>
      </c>
      <c r="R614" s="49">
        <f t="shared" si="357"/>
        <v>25123.787894736837</v>
      </c>
      <c r="S614" s="49">
        <f t="shared" si="357"/>
        <v>146000</v>
      </c>
      <c r="T614" s="50"/>
      <c r="U614" s="49">
        <f>SUM(U595:U612)</f>
        <v>76876</v>
      </c>
      <c r="V614" s="49">
        <f>SUM(V595:V612)</f>
        <v>3876</v>
      </c>
      <c r="W614" s="49">
        <f>SUM(W595:W612)</f>
        <v>0</v>
      </c>
      <c r="X614" s="49">
        <f>SUM(X595:X612)</f>
        <v>73000</v>
      </c>
      <c r="Y614" s="474" t="s">
        <v>2080</v>
      </c>
      <c r="AD614" s="6"/>
      <c r="AE614" s="6"/>
    </row>
    <row r="615" spans="1:31" s="5" customFormat="1" ht="17.25" customHeight="1" thickBot="1" x14ac:dyDescent="0.3">
      <c r="A615" s="4"/>
      <c r="B615" s="45"/>
      <c r="C615" s="46"/>
      <c r="D615" s="13"/>
      <c r="E615" s="193"/>
      <c r="F615" s="47"/>
      <c r="G615" s="51"/>
      <c r="H615" s="51"/>
      <c r="I615" s="50"/>
      <c r="J615" s="50"/>
      <c r="K615" s="50"/>
      <c r="L615" s="52"/>
      <c r="M615" s="50"/>
      <c r="N615" s="52"/>
      <c r="O615" s="50"/>
      <c r="P615" s="50"/>
      <c r="Q615" s="50"/>
      <c r="R615" s="50"/>
      <c r="S615" s="50"/>
      <c r="T615" s="52"/>
      <c r="U615" s="50"/>
      <c r="V615" s="50"/>
      <c r="W615" s="52"/>
      <c r="X615" s="53"/>
      <c r="Y615" s="474"/>
      <c r="AD615" s="6"/>
      <c r="AE615" s="6"/>
    </row>
    <row r="616" spans="1:31" s="5" customFormat="1" ht="65.25" customHeight="1" thickBot="1" x14ac:dyDescent="0.3">
      <c r="A616" s="4"/>
      <c r="B616" s="45"/>
      <c r="C616" s="46"/>
      <c r="D616" s="13"/>
      <c r="E616" s="546" t="s">
        <v>1733</v>
      </c>
      <c r="F616" s="546"/>
      <c r="G616" s="546"/>
      <c r="H616" s="55"/>
      <c r="I616" s="49">
        <f>I614*12</f>
        <v>1845024</v>
      </c>
      <c r="J616" s="49">
        <f t="shared" ref="J616:M616" si="358">J614</f>
        <v>202305.26315789472</v>
      </c>
      <c r="K616" s="49">
        <f t="shared" si="358"/>
        <v>25288.15789473684</v>
      </c>
      <c r="L616" s="49">
        <f t="shared" si="358"/>
        <v>0</v>
      </c>
      <c r="M616" s="49">
        <f t="shared" si="358"/>
        <v>12764.570000000007</v>
      </c>
      <c r="N616" s="49">
        <f>N614</f>
        <v>164.37</v>
      </c>
      <c r="O616" s="49">
        <f>O614*12</f>
        <v>93024</v>
      </c>
      <c r="P616" s="49">
        <v>0</v>
      </c>
      <c r="Q616" s="49">
        <f>Q614</f>
        <v>189540.6931578948</v>
      </c>
      <c r="R616" s="49">
        <f>R614</f>
        <v>25123.787894736837</v>
      </c>
      <c r="S616" s="49">
        <f>S614*12</f>
        <v>1752000</v>
      </c>
      <c r="T616" s="52"/>
      <c r="U616" s="49">
        <f>U614*24</f>
        <v>1845024</v>
      </c>
      <c r="V616" s="49">
        <f>V614*24</f>
        <v>93024</v>
      </c>
      <c r="W616" s="49">
        <f t="shared" ref="W616" si="359">W614*24</f>
        <v>0</v>
      </c>
      <c r="X616" s="49">
        <f>X614*24</f>
        <v>1752000</v>
      </c>
      <c r="Y616" s="474"/>
      <c r="AD616" s="6"/>
      <c r="AE616" s="6"/>
    </row>
    <row r="617" spans="1:31" s="5" customFormat="1" ht="65.25" customHeight="1" x14ac:dyDescent="0.25">
      <c r="A617" s="4"/>
      <c r="B617" s="45"/>
      <c r="C617" s="46"/>
      <c r="D617" s="13"/>
      <c r="E617" s="310"/>
      <c r="F617" s="294"/>
      <c r="G617" s="294"/>
      <c r="H617" s="294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2"/>
      <c r="U617" s="50"/>
      <c r="V617" s="50"/>
      <c r="W617" s="50"/>
      <c r="X617" s="50"/>
      <c r="Y617" s="474"/>
      <c r="AD617" s="6"/>
      <c r="AE617" s="6"/>
    </row>
    <row r="618" spans="1:31" s="5" customFormat="1" ht="65.25" customHeight="1" x14ac:dyDescent="0.25">
      <c r="A618" s="4"/>
      <c r="B618" s="45"/>
      <c r="C618" s="46"/>
      <c r="D618" s="13"/>
      <c r="E618" s="310"/>
      <c r="F618" s="294"/>
      <c r="G618" s="294"/>
      <c r="H618" s="294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2"/>
      <c r="U618" s="50"/>
      <c r="V618" s="50"/>
      <c r="W618" s="50"/>
      <c r="X618" s="50"/>
      <c r="Y618" s="474"/>
      <c r="AD618" s="6"/>
      <c r="AE618" s="6"/>
    </row>
    <row r="619" spans="1:31" s="5" customFormat="1" ht="87.75" customHeight="1" thickBot="1" x14ac:dyDescent="0.3">
      <c r="A619" s="4"/>
      <c r="B619" s="45"/>
      <c r="C619" s="46"/>
      <c r="D619" s="13"/>
      <c r="E619" s="310"/>
      <c r="F619" s="294"/>
      <c r="G619" s="294"/>
      <c r="H619" s="294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2"/>
      <c r="U619" s="50"/>
      <c r="V619" s="50"/>
      <c r="W619" s="50"/>
      <c r="X619" s="50"/>
      <c r="Y619" s="474"/>
      <c r="AD619" s="6"/>
      <c r="AE619" s="6"/>
    </row>
    <row r="620" spans="1:31" s="5" customFormat="1" ht="57" customHeight="1" thickBot="1" x14ac:dyDescent="0.3">
      <c r="A620" s="540" t="s">
        <v>1306</v>
      </c>
      <c r="B620" s="541"/>
      <c r="C620" s="526"/>
      <c r="D620" s="526"/>
      <c r="E620" s="526"/>
      <c r="F620" s="526"/>
      <c r="G620" s="526"/>
      <c r="H620" s="526"/>
      <c r="I620" s="526"/>
      <c r="J620" s="526"/>
      <c r="K620" s="526"/>
      <c r="L620" s="526"/>
      <c r="M620" s="526"/>
      <c r="N620" s="526"/>
      <c r="O620" s="526"/>
      <c r="P620" s="526"/>
      <c r="Q620" s="526"/>
      <c r="R620" s="526"/>
      <c r="S620" s="526"/>
      <c r="T620" s="8"/>
      <c r="U620" s="525"/>
      <c r="V620" s="525"/>
      <c r="W620" s="529"/>
      <c r="X620" s="529"/>
      <c r="Y620" s="474"/>
      <c r="AD620" s="6"/>
      <c r="AE620" s="6"/>
    </row>
    <row r="621" spans="1:31" s="5" customFormat="1" ht="71.25" customHeight="1" thickBot="1" x14ac:dyDescent="0.3">
      <c r="A621" s="542" t="s">
        <v>1486</v>
      </c>
      <c r="B621" s="542"/>
      <c r="C621" s="526"/>
      <c r="D621" s="526"/>
      <c r="E621" s="526"/>
      <c r="F621" s="526"/>
      <c r="G621" s="526"/>
      <c r="H621" s="526"/>
      <c r="I621" s="526"/>
      <c r="J621" s="526"/>
      <c r="K621" s="526"/>
      <c r="L621" s="526"/>
      <c r="M621" s="526"/>
      <c r="N621" s="526"/>
      <c r="O621" s="526"/>
      <c r="P621" s="526"/>
      <c r="Q621" s="526"/>
      <c r="R621" s="526"/>
      <c r="S621" s="526"/>
      <c r="T621" s="8"/>
      <c r="U621" s="525"/>
      <c r="V621" s="525"/>
      <c r="W621" s="529"/>
      <c r="X621" s="529"/>
      <c r="Y621" s="474"/>
      <c r="AD621" s="6"/>
      <c r="AE621" s="6"/>
    </row>
    <row r="622" spans="1:31" s="5" customFormat="1" ht="123" customHeight="1" thickBot="1" x14ac:dyDescent="0.3">
      <c r="A622" s="544" t="s">
        <v>1708</v>
      </c>
      <c r="B622" s="544"/>
      <c r="C622" s="526"/>
      <c r="D622" s="526"/>
      <c r="E622" s="526"/>
      <c r="F622" s="526"/>
      <c r="G622" s="526"/>
      <c r="H622" s="526"/>
      <c r="I622" s="526"/>
      <c r="J622" s="526"/>
      <c r="K622" s="526"/>
      <c r="L622" s="526"/>
      <c r="M622" s="526"/>
      <c r="N622" s="526"/>
      <c r="O622" s="526"/>
      <c r="P622" s="526"/>
      <c r="Q622" s="526"/>
      <c r="R622" s="526"/>
      <c r="S622" s="526"/>
      <c r="T622" s="8"/>
      <c r="U622" s="525"/>
      <c r="V622" s="525"/>
      <c r="W622" s="529"/>
      <c r="X622" s="529"/>
      <c r="Y622" s="474"/>
      <c r="AD622" s="6"/>
      <c r="AE622" s="6"/>
    </row>
    <row r="623" spans="1:31" s="5" customFormat="1" ht="142.5" customHeight="1" thickBot="1" x14ac:dyDescent="0.3">
      <c r="A623" s="543" t="s">
        <v>1706</v>
      </c>
      <c r="B623" s="543"/>
      <c r="C623" s="528"/>
      <c r="D623" s="530"/>
      <c r="E623" s="530"/>
      <c r="F623" s="528"/>
      <c r="G623" s="528"/>
      <c r="H623" s="528"/>
      <c r="I623" s="527"/>
      <c r="J623" s="527"/>
      <c r="K623" s="527"/>
      <c r="L623" s="528"/>
      <c r="M623" s="527"/>
      <c r="N623" s="528"/>
      <c r="O623" s="527"/>
      <c r="P623" s="527"/>
      <c r="Q623" s="527"/>
      <c r="R623" s="527"/>
      <c r="S623" s="527"/>
      <c r="T623" s="9"/>
      <c r="U623" s="527"/>
      <c r="V623" s="527"/>
      <c r="W623" s="528"/>
      <c r="X623" s="528"/>
      <c r="Y623" s="474"/>
      <c r="AD623" s="6"/>
      <c r="AE623" s="6"/>
    </row>
    <row r="624" spans="1:31" s="5" customFormat="1" ht="93.75" thickBot="1" x14ac:dyDescent="0.3">
      <c r="A624" s="11" t="s">
        <v>1324</v>
      </c>
      <c r="B624" s="11" t="s">
        <v>0</v>
      </c>
      <c r="C624" s="11" t="s">
        <v>1</v>
      </c>
      <c r="D624" s="11" t="s">
        <v>2</v>
      </c>
      <c r="E624" s="11" t="s">
        <v>3</v>
      </c>
      <c r="F624" s="11" t="s">
        <v>4</v>
      </c>
      <c r="G624" s="11" t="s">
        <v>5</v>
      </c>
      <c r="H624" s="11" t="s">
        <v>1351</v>
      </c>
      <c r="I624" s="12" t="s">
        <v>6</v>
      </c>
      <c r="J624" s="12" t="s">
        <v>7</v>
      </c>
      <c r="K624" s="12" t="s">
        <v>8</v>
      </c>
      <c r="L624" s="11" t="s">
        <v>9</v>
      </c>
      <c r="M624" s="12" t="s">
        <v>10</v>
      </c>
      <c r="N624" s="11" t="s">
        <v>11</v>
      </c>
      <c r="O624" s="12" t="s">
        <v>12</v>
      </c>
      <c r="P624" s="12" t="s">
        <v>13</v>
      </c>
      <c r="Q624" s="12" t="s">
        <v>14</v>
      </c>
      <c r="R624" s="12" t="s">
        <v>15</v>
      </c>
      <c r="S624" s="12" t="s">
        <v>16</v>
      </c>
      <c r="U624" s="12" t="s">
        <v>17</v>
      </c>
      <c r="V624" s="12" t="s">
        <v>18</v>
      </c>
      <c r="W624" s="11" t="s">
        <v>19</v>
      </c>
      <c r="X624" s="11" t="s">
        <v>20</v>
      </c>
      <c r="Y624" s="474"/>
      <c r="AD624" s="6"/>
      <c r="AE624" s="6"/>
    </row>
    <row r="625" spans="1:31" s="5" customFormat="1" x14ac:dyDescent="0.25">
      <c r="A625" s="59">
        <v>383</v>
      </c>
      <c r="B625" s="252" t="s">
        <v>937</v>
      </c>
      <c r="C625" s="223" t="s">
        <v>938</v>
      </c>
      <c r="D625" s="222" t="s">
        <v>28</v>
      </c>
      <c r="E625" s="427">
        <v>45536</v>
      </c>
      <c r="F625" s="271" t="s">
        <v>939</v>
      </c>
      <c r="G625" s="271" t="s">
        <v>940</v>
      </c>
      <c r="H625" s="271">
        <f>+I625/30.4</f>
        <v>515.8552631578948</v>
      </c>
      <c r="I625" s="74">
        <f>+U625*2</f>
        <v>15682</v>
      </c>
      <c r="J625" s="74">
        <f t="shared" ref="J625" si="360">+I625/30.4*40</f>
        <v>20634.210526315794</v>
      </c>
      <c r="K625" s="74">
        <f t="shared" ref="K625" si="361">+I625/30.4*20*0.25</f>
        <v>2579.2763157894742</v>
      </c>
      <c r="L625" s="492">
        <v>0</v>
      </c>
      <c r="M625" s="74">
        <v>2014.47</v>
      </c>
      <c r="N625" s="522">
        <v>26.03</v>
      </c>
      <c r="O625" s="74">
        <f>+V625*2</f>
        <v>1682</v>
      </c>
      <c r="P625" s="65">
        <f t="shared" ref="P625" si="362">+M625+N625+O625</f>
        <v>3722.5</v>
      </c>
      <c r="Q625" s="65">
        <f t="shared" ref="Q625" si="363">+J625-M625</f>
        <v>18619.740526315793</v>
      </c>
      <c r="R625" s="65">
        <f t="shared" ref="R625" si="364">+K625-N625</f>
        <v>2553.246315789474</v>
      </c>
      <c r="S625" s="65">
        <f>+I625-O625</f>
        <v>14000</v>
      </c>
      <c r="T625" s="66"/>
      <c r="U625" s="65">
        <v>7841</v>
      </c>
      <c r="V625" s="65">
        <f>+U625-X625</f>
        <v>841</v>
      </c>
      <c r="W625" s="67">
        <v>0</v>
      </c>
      <c r="X625" s="68">
        <v>7000</v>
      </c>
      <c r="Y625" s="474"/>
      <c r="AD625" s="6"/>
      <c r="AE625" s="6"/>
    </row>
    <row r="626" spans="1:31" s="5" customFormat="1" x14ac:dyDescent="0.25">
      <c r="A626" s="59">
        <v>384</v>
      </c>
      <c r="B626" s="176" t="s">
        <v>944</v>
      </c>
      <c r="C626" s="177" t="s">
        <v>945</v>
      </c>
      <c r="D626" s="222" t="s">
        <v>28</v>
      </c>
      <c r="E626" s="419">
        <v>45536</v>
      </c>
      <c r="F626" s="183" t="s">
        <v>946</v>
      </c>
      <c r="G626" s="183" t="s">
        <v>947</v>
      </c>
      <c r="H626" s="271">
        <f t="shared" ref="H626:H634" si="365">+I626/30.4</f>
        <v>599.47368421052636</v>
      </c>
      <c r="I626" s="74">
        <f t="shared" ref="I626:I634" si="366">+U626*2</f>
        <v>18224</v>
      </c>
      <c r="J626" s="74">
        <f t="shared" ref="J626:J634" si="367">+I626/30.4*40</f>
        <v>23978.947368421053</v>
      </c>
      <c r="K626" s="74">
        <f t="shared" ref="K626:K634" si="368">+I626/30.4*20*0.25</f>
        <v>2997.3684210526317</v>
      </c>
      <c r="L626" s="492">
        <v>0</v>
      </c>
      <c r="M626" s="74">
        <v>2728.91</v>
      </c>
      <c r="N626" s="522">
        <v>52.79</v>
      </c>
      <c r="O626" s="74">
        <f t="shared" ref="O626:O634" si="369">+V626*2</f>
        <v>2224</v>
      </c>
      <c r="P626" s="65">
        <f t="shared" ref="P626:P634" si="370">+M626+N626+O626</f>
        <v>5005.7</v>
      </c>
      <c r="Q626" s="65">
        <f t="shared" ref="Q626:Q634" si="371">+J626-M626</f>
        <v>21250.037368421054</v>
      </c>
      <c r="R626" s="65">
        <f t="shared" ref="R626:R634" si="372">+K626-N626</f>
        <v>2944.5784210526317</v>
      </c>
      <c r="S626" s="65">
        <f t="shared" ref="S626:S634" si="373">+I626-O626</f>
        <v>16000</v>
      </c>
      <c r="T626" s="76"/>
      <c r="U626" s="75">
        <v>9112</v>
      </c>
      <c r="V626" s="65">
        <f t="shared" ref="V626:V634" si="374">+U626-X626</f>
        <v>1112</v>
      </c>
      <c r="W626" s="77">
        <v>0</v>
      </c>
      <c r="X626" s="78">
        <v>8000</v>
      </c>
      <c r="Y626" s="474"/>
      <c r="AD626" s="6"/>
      <c r="AE626" s="6"/>
    </row>
    <row r="627" spans="1:31" s="5" customFormat="1" x14ac:dyDescent="0.25">
      <c r="A627" s="59">
        <v>385</v>
      </c>
      <c r="B627" s="71" t="s">
        <v>969</v>
      </c>
      <c r="C627" s="182" t="s">
        <v>970</v>
      </c>
      <c r="D627" s="222" t="s">
        <v>28</v>
      </c>
      <c r="E627" s="419">
        <v>45536</v>
      </c>
      <c r="F627" s="183" t="s">
        <v>971</v>
      </c>
      <c r="G627" s="183" t="s">
        <v>1385</v>
      </c>
      <c r="H627" s="271">
        <f t="shared" si="365"/>
        <v>515.8552631578948</v>
      </c>
      <c r="I627" s="74">
        <f t="shared" si="366"/>
        <v>15682</v>
      </c>
      <c r="J627" s="74">
        <f t="shared" si="367"/>
        <v>20634.210526315794</v>
      </c>
      <c r="K627" s="74">
        <f t="shared" si="368"/>
        <v>2579.2763157894742</v>
      </c>
      <c r="L627" s="492">
        <v>0</v>
      </c>
      <c r="M627" s="74">
        <v>2014.47</v>
      </c>
      <c r="N627" s="522">
        <v>26.03</v>
      </c>
      <c r="O627" s="74">
        <f t="shared" si="369"/>
        <v>1682</v>
      </c>
      <c r="P627" s="65">
        <f t="shared" si="370"/>
        <v>3722.5</v>
      </c>
      <c r="Q627" s="65">
        <f t="shared" si="371"/>
        <v>18619.740526315793</v>
      </c>
      <c r="R627" s="65">
        <f t="shared" si="372"/>
        <v>2553.246315789474</v>
      </c>
      <c r="S627" s="65">
        <f t="shared" si="373"/>
        <v>14000</v>
      </c>
      <c r="T627" s="76"/>
      <c r="U627" s="75">
        <v>7841</v>
      </c>
      <c r="V627" s="65">
        <f t="shared" si="374"/>
        <v>841</v>
      </c>
      <c r="W627" s="77">
        <v>0</v>
      </c>
      <c r="X627" s="78">
        <v>7000</v>
      </c>
      <c r="Y627" s="474"/>
      <c r="AD627" s="6"/>
      <c r="AE627" s="6"/>
    </row>
    <row r="628" spans="1:31" s="5" customFormat="1" x14ac:dyDescent="0.25">
      <c r="A628" s="59">
        <v>386</v>
      </c>
      <c r="B628" s="176" t="s">
        <v>948</v>
      </c>
      <c r="C628" s="183" t="s">
        <v>949</v>
      </c>
      <c r="D628" s="222" t="s">
        <v>28</v>
      </c>
      <c r="E628" s="419">
        <v>45536</v>
      </c>
      <c r="F628" s="177" t="s">
        <v>950</v>
      </c>
      <c r="G628" s="177" t="s">
        <v>951</v>
      </c>
      <c r="H628" s="271">
        <f t="shared" si="365"/>
        <v>515.8552631578948</v>
      </c>
      <c r="I628" s="74">
        <f t="shared" si="366"/>
        <v>15682</v>
      </c>
      <c r="J628" s="74">
        <f t="shared" si="367"/>
        <v>20634.210526315794</v>
      </c>
      <c r="K628" s="74">
        <f t="shared" si="368"/>
        <v>2579.2763157894742</v>
      </c>
      <c r="L628" s="492">
        <v>0</v>
      </c>
      <c r="M628" s="74">
        <v>2014.47</v>
      </c>
      <c r="N628" s="522">
        <v>26.03</v>
      </c>
      <c r="O628" s="74">
        <f t="shared" si="369"/>
        <v>1682</v>
      </c>
      <c r="P628" s="65">
        <f t="shared" si="370"/>
        <v>3722.5</v>
      </c>
      <c r="Q628" s="65">
        <f t="shared" si="371"/>
        <v>18619.740526315793</v>
      </c>
      <c r="R628" s="65">
        <f t="shared" si="372"/>
        <v>2553.246315789474</v>
      </c>
      <c r="S628" s="65">
        <f t="shared" si="373"/>
        <v>14000</v>
      </c>
      <c r="T628" s="66"/>
      <c r="U628" s="75">
        <v>7841</v>
      </c>
      <c r="V628" s="65">
        <f t="shared" si="374"/>
        <v>841</v>
      </c>
      <c r="W628" s="80">
        <v>0</v>
      </c>
      <c r="X628" s="81">
        <v>7000</v>
      </c>
      <c r="Y628" s="474"/>
      <c r="AD628" s="6"/>
      <c r="AE628" s="6"/>
    </row>
    <row r="629" spans="1:31" s="5" customFormat="1" x14ac:dyDescent="0.25">
      <c r="A629" s="59">
        <v>387</v>
      </c>
      <c r="B629" s="176" t="s">
        <v>955</v>
      </c>
      <c r="C629" s="183" t="s">
        <v>911</v>
      </c>
      <c r="D629" s="222" t="s">
        <v>28</v>
      </c>
      <c r="E629" s="419">
        <v>45536</v>
      </c>
      <c r="F629" s="183" t="s">
        <v>956</v>
      </c>
      <c r="G629" s="183" t="s">
        <v>957</v>
      </c>
      <c r="H629" s="271">
        <f t="shared" si="365"/>
        <v>357.36842105263162</v>
      </c>
      <c r="I629" s="74">
        <f t="shared" si="366"/>
        <v>10864</v>
      </c>
      <c r="J629" s="74">
        <f t="shared" si="367"/>
        <v>14294.736842105265</v>
      </c>
      <c r="K629" s="74">
        <f t="shared" si="368"/>
        <v>1786.8421052631581</v>
      </c>
      <c r="L629" s="492">
        <v>0</v>
      </c>
      <c r="M629" s="74">
        <v>836.24</v>
      </c>
      <c r="N629" s="522">
        <v>2.62</v>
      </c>
      <c r="O629" s="74">
        <f t="shared" si="369"/>
        <v>864</v>
      </c>
      <c r="P629" s="65">
        <f t="shared" si="370"/>
        <v>1702.8600000000001</v>
      </c>
      <c r="Q629" s="65">
        <f t="shared" si="371"/>
        <v>13458.496842105265</v>
      </c>
      <c r="R629" s="65">
        <f t="shared" si="372"/>
        <v>1784.2221052631583</v>
      </c>
      <c r="S629" s="65">
        <f t="shared" si="373"/>
        <v>10000</v>
      </c>
      <c r="T629" s="76"/>
      <c r="U629" s="75">
        <v>5432</v>
      </c>
      <c r="V629" s="65">
        <f t="shared" si="374"/>
        <v>432</v>
      </c>
      <c r="W629" s="77">
        <v>0</v>
      </c>
      <c r="X629" s="78">
        <v>5000</v>
      </c>
      <c r="Y629" s="474"/>
      <c r="AD629" s="6"/>
      <c r="AE629" s="6"/>
    </row>
    <row r="630" spans="1:31" s="5" customFormat="1" x14ac:dyDescent="0.25">
      <c r="A630" s="59">
        <v>388</v>
      </c>
      <c r="B630" s="182" t="s">
        <v>952</v>
      </c>
      <c r="C630" s="183" t="s">
        <v>918</v>
      </c>
      <c r="D630" s="222" t="s">
        <v>28</v>
      </c>
      <c r="E630" s="419">
        <v>45536</v>
      </c>
      <c r="F630" s="183" t="s">
        <v>953</v>
      </c>
      <c r="G630" s="183" t="s">
        <v>954</v>
      </c>
      <c r="H630" s="271">
        <f t="shared" si="365"/>
        <v>197.36842105263159</v>
      </c>
      <c r="I630" s="74">
        <f t="shared" si="366"/>
        <v>6000</v>
      </c>
      <c r="J630" s="74">
        <f t="shared" si="367"/>
        <v>7894.7368421052633</v>
      </c>
      <c r="K630" s="74">
        <f t="shared" si="368"/>
        <v>986.84210526315792</v>
      </c>
      <c r="L630" s="492">
        <v>0</v>
      </c>
      <c r="M630" s="74">
        <v>254.61</v>
      </c>
      <c r="N630" s="522">
        <v>0</v>
      </c>
      <c r="O630" s="74">
        <f t="shared" si="369"/>
        <v>0</v>
      </c>
      <c r="P630" s="65">
        <f t="shared" si="370"/>
        <v>254.61</v>
      </c>
      <c r="Q630" s="65">
        <f t="shared" si="371"/>
        <v>7640.1268421052637</v>
      </c>
      <c r="R630" s="65">
        <f t="shared" si="372"/>
        <v>986.84210526315792</v>
      </c>
      <c r="S630" s="65">
        <f t="shared" si="373"/>
        <v>6000</v>
      </c>
      <c r="T630" s="76"/>
      <c r="U630" s="75">
        <v>3000</v>
      </c>
      <c r="V630" s="65">
        <f t="shared" si="374"/>
        <v>0</v>
      </c>
      <c r="W630" s="77">
        <v>0</v>
      </c>
      <c r="X630" s="78">
        <v>3000</v>
      </c>
      <c r="Y630" s="474"/>
      <c r="AD630" s="6"/>
      <c r="AE630" s="6"/>
    </row>
    <row r="631" spans="1:31" s="5" customFormat="1" x14ac:dyDescent="0.25">
      <c r="A631" s="59">
        <v>389</v>
      </c>
      <c r="B631" s="182" t="s">
        <v>958</v>
      </c>
      <c r="C631" s="183" t="s">
        <v>918</v>
      </c>
      <c r="D631" s="222" t="s">
        <v>28</v>
      </c>
      <c r="E631" s="419">
        <v>45536</v>
      </c>
      <c r="F631" s="183" t="s">
        <v>959</v>
      </c>
      <c r="G631" s="183" t="s">
        <v>960</v>
      </c>
      <c r="H631" s="271">
        <f t="shared" si="365"/>
        <v>197.36842105263159</v>
      </c>
      <c r="I631" s="74">
        <f t="shared" si="366"/>
        <v>6000</v>
      </c>
      <c r="J631" s="74">
        <f t="shared" si="367"/>
        <v>7894.7368421052633</v>
      </c>
      <c r="K631" s="74">
        <f t="shared" si="368"/>
        <v>986.84210526315792</v>
      </c>
      <c r="L631" s="492">
        <v>0</v>
      </c>
      <c r="M631" s="74">
        <v>254.61</v>
      </c>
      <c r="N631" s="522">
        <v>0</v>
      </c>
      <c r="O631" s="74">
        <f t="shared" si="369"/>
        <v>0</v>
      </c>
      <c r="P631" s="65">
        <f t="shared" si="370"/>
        <v>254.61</v>
      </c>
      <c r="Q631" s="65">
        <f t="shared" si="371"/>
        <v>7640.1268421052637</v>
      </c>
      <c r="R631" s="65">
        <f t="shared" si="372"/>
        <v>986.84210526315792</v>
      </c>
      <c r="S631" s="65">
        <f t="shared" si="373"/>
        <v>6000</v>
      </c>
      <c r="T631" s="76"/>
      <c r="U631" s="75">
        <v>3000</v>
      </c>
      <c r="V631" s="65">
        <f t="shared" si="374"/>
        <v>0</v>
      </c>
      <c r="W631" s="77">
        <v>0</v>
      </c>
      <c r="X631" s="78">
        <v>3000</v>
      </c>
      <c r="Y631" s="474"/>
      <c r="AD631" s="6"/>
      <c r="AE631" s="6"/>
    </row>
    <row r="632" spans="1:31" s="5" customFormat="1" x14ac:dyDescent="0.25">
      <c r="A632" s="59">
        <v>390</v>
      </c>
      <c r="B632" s="176" t="s">
        <v>961</v>
      </c>
      <c r="C632" s="183" t="s">
        <v>962</v>
      </c>
      <c r="D632" s="222" t="s">
        <v>28</v>
      </c>
      <c r="E632" s="419">
        <v>45536</v>
      </c>
      <c r="F632" s="177" t="s">
        <v>963</v>
      </c>
      <c r="G632" s="177" t="s">
        <v>964</v>
      </c>
      <c r="H632" s="271">
        <f t="shared" si="365"/>
        <v>269.21052631578948</v>
      </c>
      <c r="I632" s="74">
        <f t="shared" si="366"/>
        <v>8184</v>
      </c>
      <c r="J632" s="74">
        <f t="shared" si="367"/>
        <v>10768.42105263158</v>
      </c>
      <c r="K632" s="74">
        <f t="shared" si="368"/>
        <v>1346.0526315789475</v>
      </c>
      <c r="L632" s="492">
        <v>0</v>
      </c>
      <c r="M632" s="74">
        <v>485.22</v>
      </c>
      <c r="N632" s="522">
        <v>0</v>
      </c>
      <c r="O632" s="74">
        <f t="shared" si="369"/>
        <v>184</v>
      </c>
      <c r="P632" s="65">
        <f t="shared" si="370"/>
        <v>669.22</v>
      </c>
      <c r="Q632" s="65">
        <f t="shared" si="371"/>
        <v>10283.201052631581</v>
      </c>
      <c r="R632" s="65">
        <f t="shared" si="372"/>
        <v>1346.0526315789475</v>
      </c>
      <c r="S632" s="65">
        <f t="shared" si="373"/>
        <v>8000</v>
      </c>
      <c r="T632" s="66"/>
      <c r="U632" s="75">
        <v>4092</v>
      </c>
      <c r="V632" s="65">
        <f t="shared" si="374"/>
        <v>92</v>
      </c>
      <c r="W632" s="80">
        <v>0</v>
      </c>
      <c r="X632" s="81">
        <v>4000</v>
      </c>
      <c r="Y632" s="474"/>
      <c r="AD632" s="6"/>
      <c r="AE632" s="6"/>
    </row>
    <row r="633" spans="1:31" s="5" customFormat="1" x14ac:dyDescent="0.25">
      <c r="A633" s="59">
        <v>391</v>
      </c>
      <c r="B633" s="219" t="s">
        <v>965</v>
      </c>
      <c r="C633" s="183" t="s">
        <v>966</v>
      </c>
      <c r="D633" s="222" t="s">
        <v>28</v>
      </c>
      <c r="E633" s="419">
        <v>45536</v>
      </c>
      <c r="F633" s="183" t="s">
        <v>967</v>
      </c>
      <c r="G633" s="183" t="s">
        <v>968</v>
      </c>
      <c r="H633" s="271">
        <f t="shared" si="365"/>
        <v>197.36842105263159</v>
      </c>
      <c r="I633" s="74">
        <f t="shared" si="366"/>
        <v>6000</v>
      </c>
      <c r="J633" s="74">
        <f t="shared" si="367"/>
        <v>7894.7368421052633</v>
      </c>
      <c r="K633" s="74">
        <f t="shared" si="368"/>
        <v>986.84210526315792</v>
      </c>
      <c r="L633" s="492">
        <v>0</v>
      </c>
      <c r="M633" s="74">
        <v>254.61</v>
      </c>
      <c r="N633" s="522">
        <v>0</v>
      </c>
      <c r="O633" s="74">
        <f t="shared" si="369"/>
        <v>0</v>
      </c>
      <c r="P633" s="65">
        <f t="shared" si="370"/>
        <v>254.61</v>
      </c>
      <c r="Q633" s="65">
        <f t="shared" si="371"/>
        <v>7640.1268421052637</v>
      </c>
      <c r="R633" s="65">
        <f t="shared" si="372"/>
        <v>986.84210526315792</v>
      </c>
      <c r="S633" s="65">
        <f t="shared" si="373"/>
        <v>6000</v>
      </c>
      <c r="T633" s="76"/>
      <c r="U633" s="75">
        <v>3000</v>
      </c>
      <c r="V633" s="65">
        <f t="shared" si="374"/>
        <v>0</v>
      </c>
      <c r="W633" s="77">
        <v>0</v>
      </c>
      <c r="X633" s="78">
        <v>3000</v>
      </c>
      <c r="Y633" s="474"/>
      <c r="AD633" s="6"/>
      <c r="AE633" s="6"/>
    </row>
    <row r="634" spans="1:31" s="5" customFormat="1" x14ac:dyDescent="0.25">
      <c r="A634" s="59">
        <v>392</v>
      </c>
      <c r="B634" s="70" t="s">
        <v>941</v>
      </c>
      <c r="C634" s="182" t="s">
        <v>918</v>
      </c>
      <c r="D634" s="222" t="s">
        <v>28</v>
      </c>
      <c r="E634" s="419">
        <v>45536</v>
      </c>
      <c r="F634" s="183" t="s">
        <v>942</v>
      </c>
      <c r="G634" s="183" t="s">
        <v>943</v>
      </c>
      <c r="H634" s="271">
        <f t="shared" si="365"/>
        <v>131.57894736842107</v>
      </c>
      <c r="I634" s="74">
        <f t="shared" si="366"/>
        <v>4000</v>
      </c>
      <c r="J634" s="74">
        <f t="shared" si="367"/>
        <v>5263.1578947368425</v>
      </c>
      <c r="K634" s="74">
        <f t="shared" si="368"/>
        <v>657.89473684210532</v>
      </c>
      <c r="L634" s="492">
        <v>0</v>
      </c>
      <c r="M634" s="74">
        <v>86.19</v>
      </c>
      <c r="N634" s="522">
        <v>0</v>
      </c>
      <c r="O634" s="74">
        <f t="shared" si="369"/>
        <v>0</v>
      </c>
      <c r="P634" s="65">
        <f t="shared" si="370"/>
        <v>86.19</v>
      </c>
      <c r="Q634" s="65">
        <f t="shared" si="371"/>
        <v>5176.9678947368429</v>
      </c>
      <c r="R634" s="65">
        <f t="shared" si="372"/>
        <v>657.89473684210532</v>
      </c>
      <c r="S634" s="65">
        <f t="shared" si="373"/>
        <v>4000</v>
      </c>
      <c r="T634" s="76"/>
      <c r="U634" s="75">
        <v>2000</v>
      </c>
      <c r="V634" s="65">
        <f t="shared" si="374"/>
        <v>0</v>
      </c>
      <c r="W634" s="77">
        <v>0</v>
      </c>
      <c r="X634" s="78">
        <v>2000</v>
      </c>
      <c r="Y634" s="474"/>
      <c r="AD634" s="6"/>
      <c r="AE634" s="6"/>
    </row>
    <row r="635" spans="1:31" s="5" customFormat="1" ht="47.25" thickBot="1" x14ac:dyDescent="0.3">
      <c r="A635" s="193"/>
      <c r="B635" s="336"/>
      <c r="C635" s="336"/>
      <c r="D635" s="337"/>
      <c r="E635" s="431"/>
      <c r="F635" s="336"/>
      <c r="G635" s="336"/>
      <c r="H635" s="271"/>
      <c r="I635" s="345"/>
      <c r="J635" s="345"/>
      <c r="K635" s="345"/>
      <c r="L635" s="178"/>
      <c r="M635" s="345"/>
      <c r="N635" s="523"/>
      <c r="O635" s="345"/>
      <c r="P635" s="345"/>
      <c r="Q635" s="345"/>
      <c r="R635" s="345"/>
      <c r="S635" s="345"/>
      <c r="T635" s="76"/>
      <c r="U635" s="345"/>
      <c r="V635" s="345"/>
      <c r="W635" s="93"/>
      <c r="X635" s="94"/>
      <c r="Y635" s="474"/>
      <c r="AD635" s="6"/>
      <c r="AE635" s="6"/>
    </row>
    <row r="636" spans="1:31" s="5" customFormat="1" ht="47.25" thickBot="1" x14ac:dyDescent="0.3">
      <c r="A636" s="4"/>
      <c r="B636" s="45"/>
      <c r="C636" s="46"/>
      <c r="D636" s="13"/>
      <c r="E636" s="13"/>
      <c r="F636" s="44"/>
      <c r="G636" s="97" t="s">
        <v>59</v>
      </c>
      <c r="H636" s="97"/>
      <c r="I636" s="139">
        <f>SUM(I625:I634)</f>
        <v>106318</v>
      </c>
      <c r="J636" s="139">
        <f>SUM(J625:J634)</f>
        <v>139892.10526315792</v>
      </c>
      <c r="K636" s="139">
        <f>SUM(K625:K634)</f>
        <v>17486.51315789474</v>
      </c>
      <c r="L636" s="139">
        <f t="shared" ref="L636" si="375">SUM(L625:L634)</f>
        <v>0</v>
      </c>
      <c r="M636" s="139">
        <f t="shared" ref="M636:S636" si="376">SUM(M625:M634)</f>
        <v>10943.800000000001</v>
      </c>
      <c r="N636" s="139">
        <f t="shared" si="376"/>
        <v>133.5</v>
      </c>
      <c r="O636" s="139">
        <f t="shared" si="376"/>
        <v>8318</v>
      </c>
      <c r="P636" s="139">
        <f t="shared" si="376"/>
        <v>19395.300000000003</v>
      </c>
      <c r="Q636" s="139">
        <f t="shared" si="376"/>
        <v>128948.30526315792</v>
      </c>
      <c r="R636" s="139">
        <f t="shared" si="376"/>
        <v>17353.01315789474</v>
      </c>
      <c r="S636" s="139">
        <f t="shared" si="376"/>
        <v>98000</v>
      </c>
      <c r="T636" s="140"/>
      <c r="U636" s="139">
        <f>SUM(U625:U634)</f>
        <v>53159</v>
      </c>
      <c r="V636" s="139">
        <f>SUM(V625:V634)</f>
        <v>4159</v>
      </c>
      <c r="W636" s="139">
        <f>SUM(W625:W634)</f>
        <v>0</v>
      </c>
      <c r="X636" s="139">
        <f>SUM(X625:X634)</f>
        <v>49000</v>
      </c>
      <c r="Y636" s="474" t="s">
        <v>2081</v>
      </c>
      <c r="Z636" s="6"/>
      <c r="AD636" s="6"/>
      <c r="AE636" s="6"/>
    </row>
    <row r="637" spans="1:31" s="5" customFormat="1" ht="47.25" thickBot="1" x14ac:dyDescent="0.3">
      <c r="A637" s="4"/>
      <c r="B637" s="45"/>
      <c r="C637" s="46"/>
      <c r="D637" s="13"/>
      <c r="E637" s="13"/>
      <c r="F637" s="44"/>
      <c r="G637" s="45"/>
      <c r="H637" s="45"/>
      <c r="I637" s="142"/>
      <c r="J637" s="142"/>
      <c r="K637" s="142"/>
      <c r="L637" s="140"/>
      <c r="M637" s="142"/>
      <c r="N637" s="140"/>
      <c r="O637" s="142"/>
      <c r="P637" s="142"/>
      <c r="Q637" s="142"/>
      <c r="R637" s="142"/>
      <c r="S637" s="142"/>
      <c r="T637" s="140"/>
      <c r="U637" s="142"/>
      <c r="V637" s="142"/>
      <c r="W637" s="140"/>
      <c r="X637" s="143"/>
      <c r="Y637" s="474"/>
      <c r="AD637" s="6"/>
      <c r="AE637" s="6"/>
    </row>
    <row r="638" spans="1:31" s="5" customFormat="1" ht="47.25" thickBot="1" x14ac:dyDescent="0.3">
      <c r="A638" s="4"/>
      <c r="B638" s="45"/>
      <c r="C638" s="46"/>
      <c r="D638" s="13"/>
      <c r="E638" s="546" t="s">
        <v>1734</v>
      </c>
      <c r="F638" s="546"/>
      <c r="G638" s="546"/>
      <c r="H638" s="55"/>
      <c r="I638" s="139">
        <f>I636*12</f>
        <v>1275816</v>
      </c>
      <c r="J638" s="139">
        <f>J636</f>
        <v>139892.10526315792</v>
      </c>
      <c r="K638" s="139">
        <f t="shared" ref="K638:N638" si="377">K636</f>
        <v>17486.51315789474</v>
      </c>
      <c r="L638" s="139">
        <f t="shared" si="377"/>
        <v>0</v>
      </c>
      <c r="M638" s="139">
        <f t="shared" si="377"/>
        <v>10943.800000000001</v>
      </c>
      <c r="N638" s="139">
        <f t="shared" si="377"/>
        <v>133.5</v>
      </c>
      <c r="O638" s="139">
        <f>O636*12</f>
        <v>99816</v>
      </c>
      <c r="P638" s="139">
        <v>0</v>
      </c>
      <c r="Q638" s="139">
        <f>Q636</f>
        <v>128948.30526315792</v>
      </c>
      <c r="R638" s="139">
        <f t="shared" ref="R638" si="378">R636</f>
        <v>17353.01315789474</v>
      </c>
      <c r="S638" s="139">
        <f>S636*12</f>
        <v>1176000</v>
      </c>
      <c r="T638" s="140"/>
      <c r="U638" s="139">
        <f>U636*24</f>
        <v>1275816</v>
      </c>
      <c r="V638" s="139">
        <f t="shared" ref="V638:W638" si="379">V636*24</f>
        <v>99816</v>
      </c>
      <c r="W638" s="139">
        <f t="shared" si="379"/>
        <v>0</v>
      </c>
      <c r="X638" s="139">
        <f>X636*24</f>
        <v>1176000</v>
      </c>
      <c r="Y638" s="474"/>
      <c r="AD638" s="6"/>
      <c r="AE638" s="6"/>
    </row>
    <row r="639" spans="1:31" s="5" customFormat="1" ht="131.25" customHeight="1" x14ac:dyDescent="0.25">
      <c r="A639" s="4"/>
      <c r="B639" s="45"/>
      <c r="C639" s="46"/>
      <c r="D639" s="13"/>
      <c r="E639" s="310"/>
      <c r="F639" s="294"/>
      <c r="G639" s="294"/>
      <c r="H639" s="294"/>
      <c r="I639" s="142"/>
      <c r="J639" s="142"/>
      <c r="K639" s="142"/>
      <c r="L639" s="142"/>
      <c r="M639" s="142"/>
      <c r="N639" s="142"/>
      <c r="O639" s="142"/>
      <c r="P639" s="142"/>
      <c r="Q639" s="142"/>
      <c r="R639" s="142"/>
      <c r="S639" s="142"/>
      <c r="T639" s="140"/>
      <c r="U639" s="142"/>
      <c r="V639" s="142"/>
      <c r="W639" s="142"/>
      <c r="X639" s="142"/>
      <c r="Y639" s="474"/>
      <c r="AD639" s="6"/>
      <c r="AE639" s="6"/>
    </row>
    <row r="640" spans="1:31" s="5" customFormat="1" ht="47.25" thickBot="1" x14ac:dyDescent="0.3">
      <c r="A640" s="4"/>
      <c r="B640" s="45"/>
      <c r="C640" s="46"/>
      <c r="D640" s="13"/>
      <c r="E640" s="310"/>
      <c r="F640" s="294"/>
      <c r="G640" s="294"/>
      <c r="H640" s="346"/>
      <c r="I640" s="142"/>
      <c r="J640" s="142"/>
      <c r="K640" s="142"/>
      <c r="L640" s="142"/>
      <c r="M640" s="142"/>
      <c r="N640" s="142"/>
      <c r="O640" s="142"/>
      <c r="P640" s="142"/>
      <c r="Q640" s="142"/>
      <c r="R640" s="142"/>
      <c r="S640" s="142"/>
      <c r="T640" s="140"/>
      <c r="U640" s="142"/>
      <c r="V640" s="142"/>
      <c r="W640" s="142"/>
      <c r="X640" s="142"/>
      <c r="Y640" s="474"/>
      <c r="AD640" s="6"/>
      <c r="AE640" s="6"/>
    </row>
    <row r="641" spans="1:31" s="5" customFormat="1" ht="57" customHeight="1" thickBot="1" x14ac:dyDescent="0.3">
      <c r="A641" s="540" t="s">
        <v>1306</v>
      </c>
      <c r="B641" s="541"/>
      <c r="C641" s="526"/>
      <c r="D641" s="526"/>
      <c r="E641" s="526"/>
      <c r="F641" s="526"/>
      <c r="G641" s="526"/>
      <c r="H641" s="526"/>
      <c r="I641" s="526"/>
      <c r="J641" s="526"/>
      <c r="K641" s="526"/>
      <c r="L641" s="526"/>
      <c r="M641" s="526"/>
      <c r="N641" s="526"/>
      <c r="O641" s="526"/>
      <c r="P641" s="526"/>
      <c r="Q641" s="526"/>
      <c r="R641" s="526"/>
      <c r="S641" s="526"/>
      <c r="T641" s="8"/>
      <c r="U641" s="525"/>
      <c r="V641" s="525"/>
      <c r="W641" s="529"/>
      <c r="X641" s="529"/>
      <c r="Y641" s="474"/>
      <c r="AD641" s="6"/>
      <c r="AE641" s="6"/>
    </row>
    <row r="642" spans="1:31" s="5" customFormat="1" ht="71.25" customHeight="1" thickBot="1" x14ac:dyDescent="0.3">
      <c r="A642" s="542" t="s">
        <v>1486</v>
      </c>
      <c r="B642" s="542"/>
      <c r="C642" s="526"/>
      <c r="D642" s="526"/>
      <c r="E642" s="526"/>
      <c r="F642" s="526"/>
      <c r="G642" s="526"/>
      <c r="H642" s="526"/>
      <c r="I642" s="526"/>
      <c r="J642" s="526"/>
      <c r="K642" s="526"/>
      <c r="L642" s="526"/>
      <c r="M642" s="526"/>
      <c r="N642" s="526"/>
      <c r="O642" s="526"/>
      <c r="P642" s="526"/>
      <c r="Q642" s="526"/>
      <c r="R642" s="526"/>
      <c r="S642" s="526"/>
      <c r="T642" s="8"/>
      <c r="U642" s="525"/>
      <c r="V642" s="525"/>
      <c r="W642" s="529"/>
      <c r="X642" s="529"/>
      <c r="Y642" s="474"/>
      <c r="AD642" s="6"/>
      <c r="AE642" s="6"/>
    </row>
    <row r="643" spans="1:31" s="5" customFormat="1" ht="93" customHeight="1" thickBot="1" x14ac:dyDescent="0.3">
      <c r="A643" s="544" t="s">
        <v>1713</v>
      </c>
      <c r="B643" s="544"/>
      <c r="C643" s="526"/>
      <c r="D643" s="526"/>
      <c r="E643" s="526"/>
      <c r="F643" s="526"/>
      <c r="G643" s="526"/>
      <c r="H643" s="526"/>
      <c r="I643" s="526"/>
      <c r="J643" s="526"/>
      <c r="K643" s="526"/>
      <c r="L643" s="526"/>
      <c r="M643" s="526"/>
      <c r="N643" s="526"/>
      <c r="O643" s="526"/>
      <c r="P643" s="526"/>
      <c r="Q643" s="526"/>
      <c r="R643" s="526"/>
      <c r="S643" s="526"/>
      <c r="T643" s="8"/>
      <c r="U643" s="525"/>
      <c r="V643" s="525"/>
      <c r="W643" s="529"/>
      <c r="X643" s="529"/>
      <c r="Y643" s="474"/>
      <c r="AD643" s="6"/>
      <c r="AE643" s="6"/>
    </row>
    <row r="644" spans="1:31" s="5" customFormat="1" ht="142.5" customHeight="1" thickBot="1" x14ac:dyDescent="0.3">
      <c r="A644" s="543" t="s">
        <v>1714</v>
      </c>
      <c r="B644" s="543"/>
      <c r="C644" s="528"/>
      <c r="D644" s="530"/>
      <c r="E644" s="530"/>
      <c r="F644" s="528"/>
      <c r="G644" s="528"/>
      <c r="H644" s="528"/>
      <c r="I644" s="527"/>
      <c r="J644" s="527"/>
      <c r="K644" s="527"/>
      <c r="L644" s="528"/>
      <c r="M644" s="527"/>
      <c r="N644" s="528"/>
      <c r="O644" s="527"/>
      <c r="P644" s="527"/>
      <c r="Q644" s="527"/>
      <c r="R644" s="527"/>
      <c r="S644" s="527"/>
      <c r="T644" s="9"/>
      <c r="U644" s="527"/>
      <c r="V644" s="527"/>
      <c r="W644" s="528"/>
      <c r="X644" s="528"/>
      <c r="Y644" s="474"/>
      <c r="AD644" s="6"/>
      <c r="AE644" s="6"/>
    </row>
    <row r="645" spans="1:31" s="5" customFormat="1" ht="93.75" thickBot="1" x14ac:dyDescent="0.3">
      <c r="A645" s="11" t="s">
        <v>1324</v>
      </c>
      <c r="B645" s="166" t="s">
        <v>0</v>
      </c>
      <c r="C645" s="166" t="s">
        <v>1</v>
      </c>
      <c r="D645" s="166" t="s">
        <v>2</v>
      </c>
      <c r="E645" s="166" t="s">
        <v>3</v>
      </c>
      <c r="F645" s="166" t="s">
        <v>4</v>
      </c>
      <c r="G645" s="166" t="s">
        <v>5</v>
      </c>
      <c r="H645" s="166" t="s">
        <v>1351</v>
      </c>
      <c r="I645" s="147" t="s">
        <v>6</v>
      </c>
      <c r="J645" s="12" t="s">
        <v>7</v>
      </c>
      <c r="K645" s="12" t="s">
        <v>8</v>
      </c>
      <c r="L645" s="11" t="s">
        <v>9</v>
      </c>
      <c r="M645" s="12" t="s">
        <v>10</v>
      </c>
      <c r="N645" s="11" t="s">
        <v>11</v>
      </c>
      <c r="O645" s="12" t="s">
        <v>12</v>
      </c>
      <c r="P645" s="12" t="s">
        <v>13</v>
      </c>
      <c r="Q645" s="12" t="s">
        <v>14</v>
      </c>
      <c r="R645" s="12" t="s">
        <v>15</v>
      </c>
      <c r="S645" s="12" t="s">
        <v>16</v>
      </c>
      <c r="U645" s="12" t="s">
        <v>17</v>
      </c>
      <c r="V645" s="12" t="s">
        <v>18</v>
      </c>
      <c r="W645" s="11" t="s">
        <v>19</v>
      </c>
      <c r="X645" s="11" t="s">
        <v>20</v>
      </c>
      <c r="Y645" s="474"/>
      <c r="AD645" s="6"/>
      <c r="AE645" s="6"/>
    </row>
    <row r="646" spans="1:31" s="5" customFormat="1" x14ac:dyDescent="0.25">
      <c r="A646" s="347">
        <v>393</v>
      </c>
      <c r="B646" s="70" t="s">
        <v>1008</v>
      </c>
      <c r="C646" s="87" t="s">
        <v>1009</v>
      </c>
      <c r="D646" s="72" t="s">
        <v>28</v>
      </c>
      <c r="E646" s="413">
        <v>45536</v>
      </c>
      <c r="F646" s="70" t="s">
        <v>1010</v>
      </c>
      <c r="G646" s="70" t="s">
        <v>1011</v>
      </c>
      <c r="H646" s="70">
        <f t="shared" ref="H646" si="380">+I646/30.4</f>
        <v>269.21052631578948</v>
      </c>
      <c r="I646" s="330">
        <f>+U646*2</f>
        <v>8184</v>
      </c>
      <c r="J646" s="505">
        <f t="shared" ref="J646" si="381">+I646/30.4*40</f>
        <v>10768.42105263158</v>
      </c>
      <c r="K646" s="211">
        <f t="shared" ref="K646" si="382">+I646/30.4*20*0.25</f>
        <v>1346.0526315789475</v>
      </c>
      <c r="L646" s="184">
        <v>0</v>
      </c>
      <c r="M646" s="211">
        <v>485.22</v>
      </c>
      <c r="N646" s="515">
        <v>0</v>
      </c>
      <c r="O646" s="211">
        <f>+V646*2</f>
        <v>184</v>
      </c>
      <c r="P646" s="216">
        <f t="shared" ref="P646" si="383">+M646+N646+O646</f>
        <v>669.22</v>
      </c>
      <c r="Q646" s="216">
        <f t="shared" ref="Q646" si="384">+J646-M646</f>
        <v>10283.201052631581</v>
      </c>
      <c r="R646" s="216">
        <f t="shared" ref="R646" si="385">K646-N646</f>
        <v>1346.0526315789475</v>
      </c>
      <c r="S646" s="216">
        <f t="shared" ref="S646" si="386">+I646-O646</f>
        <v>8000</v>
      </c>
      <c r="T646" s="76"/>
      <c r="U646" s="216">
        <v>4092</v>
      </c>
      <c r="V646" s="216">
        <f>+U646-X646</f>
        <v>92</v>
      </c>
      <c r="W646" s="77">
        <v>0</v>
      </c>
      <c r="X646" s="78">
        <v>4000</v>
      </c>
      <c r="Y646" s="474"/>
      <c r="AD646" s="6"/>
      <c r="AE646" s="6"/>
    </row>
    <row r="647" spans="1:31" s="5" customFormat="1" x14ac:dyDescent="0.25">
      <c r="A647" s="79">
        <v>394</v>
      </c>
      <c r="B647" s="70" t="s">
        <v>1012</v>
      </c>
      <c r="C647" s="87" t="s">
        <v>1740</v>
      </c>
      <c r="D647" s="72" t="s">
        <v>28</v>
      </c>
      <c r="E647" s="413">
        <v>45536</v>
      </c>
      <c r="F647" s="70" t="s">
        <v>1013</v>
      </c>
      <c r="G647" s="70" t="s">
        <v>1014</v>
      </c>
      <c r="H647" s="70">
        <f t="shared" ref="H647:H655" si="387">+I647/30.4</f>
        <v>269.21052631578948</v>
      </c>
      <c r="I647" s="330">
        <f t="shared" ref="I647:I655" si="388">+U647*2</f>
        <v>8184</v>
      </c>
      <c r="J647" s="505">
        <f t="shared" ref="J647:J655" si="389">+I647/30.4*40</f>
        <v>10768.42105263158</v>
      </c>
      <c r="K647" s="211">
        <f t="shared" ref="K647:K655" si="390">+I647/30.4*20*0.25</f>
        <v>1346.0526315789475</v>
      </c>
      <c r="L647" s="184">
        <v>0</v>
      </c>
      <c r="M647" s="211">
        <v>485.22</v>
      </c>
      <c r="N647" s="515">
        <v>0</v>
      </c>
      <c r="O647" s="211">
        <f t="shared" ref="O647:O655" si="391">+V647*2</f>
        <v>184</v>
      </c>
      <c r="P647" s="216">
        <f t="shared" ref="P647:P655" si="392">+M647+N647+O647</f>
        <v>669.22</v>
      </c>
      <c r="Q647" s="216">
        <f t="shared" ref="Q647:Q655" si="393">+J647-M647</f>
        <v>10283.201052631581</v>
      </c>
      <c r="R647" s="216">
        <f t="shared" ref="R647:R655" si="394">K647-N647</f>
        <v>1346.0526315789475</v>
      </c>
      <c r="S647" s="216">
        <f t="shared" ref="S647:S655" si="395">+I647-O647</f>
        <v>8000</v>
      </c>
      <c r="T647" s="76"/>
      <c r="U647" s="216">
        <v>4092</v>
      </c>
      <c r="V647" s="216">
        <f t="shared" ref="V647:V654" si="396">+U647-X647</f>
        <v>92</v>
      </c>
      <c r="W647" s="77">
        <v>0</v>
      </c>
      <c r="X647" s="78">
        <v>4000</v>
      </c>
      <c r="Y647" s="474"/>
      <c r="AD647" s="6"/>
      <c r="AE647" s="6"/>
    </row>
    <row r="648" spans="1:31" s="5" customFormat="1" x14ac:dyDescent="0.7">
      <c r="A648" s="347">
        <v>395</v>
      </c>
      <c r="B648" s="83" t="s">
        <v>1622</v>
      </c>
      <c r="C648" s="348" t="s">
        <v>987</v>
      </c>
      <c r="D648" s="72" t="s">
        <v>28</v>
      </c>
      <c r="E648" s="413">
        <v>45536</v>
      </c>
      <c r="F648" s="86" t="s">
        <v>1623</v>
      </c>
      <c r="G648" s="333" t="s">
        <v>1624</v>
      </c>
      <c r="H648" s="70">
        <f t="shared" si="387"/>
        <v>197.36842105263159</v>
      </c>
      <c r="I648" s="330">
        <f t="shared" si="388"/>
        <v>6000</v>
      </c>
      <c r="J648" s="505">
        <f t="shared" si="389"/>
        <v>7894.7368421052633</v>
      </c>
      <c r="K648" s="211">
        <f t="shared" si="390"/>
        <v>986.84210526315792</v>
      </c>
      <c r="L648" s="184">
        <v>0</v>
      </c>
      <c r="M648" s="211">
        <v>254.61</v>
      </c>
      <c r="N648" s="515">
        <v>0</v>
      </c>
      <c r="O648" s="211">
        <f t="shared" si="391"/>
        <v>0</v>
      </c>
      <c r="P648" s="216">
        <f t="shared" si="392"/>
        <v>254.61</v>
      </c>
      <c r="Q648" s="216">
        <f t="shared" si="393"/>
        <v>7640.1268421052637</v>
      </c>
      <c r="R648" s="216">
        <f t="shared" si="394"/>
        <v>986.84210526315792</v>
      </c>
      <c r="S648" s="216">
        <f t="shared" si="395"/>
        <v>6000</v>
      </c>
      <c r="T648" s="76"/>
      <c r="U648" s="216">
        <v>3000</v>
      </c>
      <c r="V648" s="216">
        <f t="shared" si="396"/>
        <v>0</v>
      </c>
      <c r="W648" s="77">
        <v>0</v>
      </c>
      <c r="X648" s="78">
        <v>3000</v>
      </c>
      <c r="Y648" s="474"/>
      <c r="AD648" s="6"/>
      <c r="AE648" s="6"/>
    </row>
    <row r="649" spans="1:31" s="5" customFormat="1" x14ac:dyDescent="0.7">
      <c r="A649" s="79">
        <v>396</v>
      </c>
      <c r="B649" s="83" t="s">
        <v>1625</v>
      </c>
      <c r="C649" s="348" t="s">
        <v>1741</v>
      </c>
      <c r="D649" s="72" t="s">
        <v>28</v>
      </c>
      <c r="E649" s="413">
        <v>45536</v>
      </c>
      <c r="F649" s="86" t="s">
        <v>1626</v>
      </c>
      <c r="G649" s="86" t="s">
        <v>1627</v>
      </c>
      <c r="H649" s="70">
        <f t="shared" si="387"/>
        <v>164.47368421052633</v>
      </c>
      <c r="I649" s="330">
        <f t="shared" si="388"/>
        <v>5000</v>
      </c>
      <c r="J649" s="505">
        <f t="shared" si="389"/>
        <v>6578.9473684210534</v>
      </c>
      <c r="K649" s="211">
        <f t="shared" si="390"/>
        <v>822.36842105263167</v>
      </c>
      <c r="L649" s="184">
        <v>0</v>
      </c>
      <c r="M649" s="211">
        <v>170.4</v>
      </c>
      <c r="N649" s="515">
        <v>0</v>
      </c>
      <c r="O649" s="211">
        <f t="shared" si="391"/>
        <v>0</v>
      </c>
      <c r="P649" s="216">
        <f t="shared" si="392"/>
        <v>170.4</v>
      </c>
      <c r="Q649" s="216">
        <f t="shared" si="393"/>
        <v>6408.5473684210538</v>
      </c>
      <c r="R649" s="216">
        <f t="shared" si="394"/>
        <v>822.36842105263167</v>
      </c>
      <c r="S649" s="216">
        <f t="shared" si="395"/>
        <v>5000</v>
      </c>
      <c r="T649" s="76"/>
      <c r="U649" s="216">
        <v>2500</v>
      </c>
      <c r="V649" s="216">
        <f t="shared" si="396"/>
        <v>0</v>
      </c>
      <c r="W649" s="77">
        <v>0</v>
      </c>
      <c r="X649" s="78">
        <v>2500</v>
      </c>
      <c r="Y649" s="474"/>
      <c r="AD649" s="6"/>
      <c r="AE649" s="6"/>
    </row>
    <row r="650" spans="1:31" s="5" customFormat="1" x14ac:dyDescent="0.25">
      <c r="A650" s="347">
        <v>397</v>
      </c>
      <c r="B650" s="70" t="s">
        <v>997</v>
      </c>
      <c r="C650" s="87" t="s">
        <v>1928</v>
      </c>
      <c r="D650" s="72" t="s">
        <v>28</v>
      </c>
      <c r="E650" s="413">
        <v>45536</v>
      </c>
      <c r="F650" s="70" t="s">
        <v>998</v>
      </c>
      <c r="G650" s="70" t="s">
        <v>999</v>
      </c>
      <c r="H650" s="70">
        <f t="shared" si="387"/>
        <v>357.36842105263162</v>
      </c>
      <c r="I650" s="330">
        <f t="shared" si="388"/>
        <v>10864</v>
      </c>
      <c r="J650" s="505">
        <f t="shared" si="389"/>
        <v>14294.736842105265</v>
      </c>
      <c r="K650" s="211">
        <f t="shared" si="390"/>
        <v>1786.8421052631581</v>
      </c>
      <c r="L650" s="184">
        <v>0</v>
      </c>
      <c r="M650" s="211">
        <v>836.24</v>
      </c>
      <c r="N650" s="515">
        <v>2.62</v>
      </c>
      <c r="O650" s="211">
        <f t="shared" si="391"/>
        <v>864</v>
      </c>
      <c r="P650" s="216">
        <f t="shared" si="392"/>
        <v>1702.8600000000001</v>
      </c>
      <c r="Q650" s="216">
        <f t="shared" si="393"/>
        <v>13458.496842105265</v>
      </c>
      <c r="R650" s="216">
        <f t="shared" si="394"/>
        <v>1784.2221052631583</v>
      </c>
      <c r="S650" s="216">
        <f t="shared" si="395"/>
        <v>10000</v>
      </c>
      <c r="T650" s="76"/>
      <c r="U650" s="216">
        <v>5432</v>
      </c>
      <c r="V650" s="216">
        <f t="shared" si="396"/>
        <v>432</v>
      </c>
      <c r="W650" s="77">
        <v>0</v>
      </c>
      <c r="X650" s="78">
        <v>5000</v>
      </c>
      <c r="Y650" s="474"/>
      <c r="AD650" s="6"/>
      <c r="AE650" s="6"/>
    </row>
    <row r="651" spans="1:31" s="5" customFormat="1" x14ac:dyDescent="0.25">
      <c r="A651" s="79">
        <v>398</v>
      </c>
      <c r="B651" s="70" t="s">
        <v>1005</v>
      </c>
      <c r="C651" s="87" t="s">
        <v>1386</v>
      </c>
      <c r="D651" s="72" t="s">
        <v>28</v>
      </c>
      <c r="E651" s="413">
        <v>45536</v>
      </c>
      <c r="F651" s="70" t="s">
        <v>1006</v>
      </c>
      <c r="G651" s="70" t="s">
        <v>1007</v>
      </c>
      <c r="H651" s="70">
        <f t="shared" si="387"/>
        <v>269.21052631578948</v>
      </c>
      <c r="I651" s="330">
        <f t="shared" si="388"/>
        <v>8184</v>
      </c>
      <c r="J651" s="505">
        <f t="shared" si="389"/>
        <v>10768.42105263158</v>
      </c>
      <c r="K651" s="211">
        <f t="shared" si="390"/>
        <v>1346.0526315789475</v>
      </c>
      <c r="L651" s="184">
        <v>0</v>
      </c>
      <c r="M651" s="211">
        <v>485.22</v>
      </c>
      <c r="N651" s="515">
        <v>0</v>
      </c>
      <c r="O651" s="211">
        <f t="shared" si="391"/>
        <v>184</v>
      </c>
      <c r="P651" s="216">
        <f t="shared" si="392"/>
        <v>669.22</v>
      </c>
      <c r="Q651" s="216">
        <f t="shared" si="393"/>
        <v>10283.201052631581</v>
      </c>
      <c r="R651" s="216">
        <f t="shared" si="394"/>
        <v>1346.0526315789475</v>
      </c>
      <c r="S651" s="216">
        <f t="shared" si="395"/>
        <v>8000</v>
      </c>
      <c r="T651" s="76"/>
      <c r="U651" s="216">
        <v>4092</v>
      </c>
      <c r="V651" s="216">
        <f t="shared" si="396"/>
        <v>92</v>
      </c>
      <c r="W651" s="77">
        <v>0</v>
      </c>
      <c r="X651" s="78">
        <v>4000</v>
      </c>
      <c r="Y651" s="474"/>
      <c r="AD651" s="6"/>
      <c r="AE651" s="6"/>
    </row>
    <row r="652" spans="1:31" s="5" customFormat="1" x14ac:dyDescent="0.25">
      <c r="A652" s="347">
        <v>399</v>
      </c>
      <c r="B652" s="71" t="s">
        <v>1015</v>
      </c>
      <c r="C652" s="70" t="s">
        <v>1016</v>
      </c>
      <c r="D652" s="72" t="s">
        <v>28</v>
      </c>
      <c r="E652" s="413">
        <v>45536</v>
      </c>
      <c r="F652" s="71" t="s">
        <v>1017</v>
      </c>
      <c r="G652" s="71" t="s">
        <v>1018</v>
      </c>
      <c r="H652" s="70">
        <f t="shared" si="387"/>
        <v>197.36842105263159</v>
      </c>
      <c r="I652" s="330">
        <f t="shared" si="388"/>
        <v>6000</v>
      </c>
      <c r="J652" s="505">
        <f t="shared" si="389"/>
        <v>7894.7368421052633</v>
      </c>
      <c r="K652" s="211">
        <f t="shared" si="390"/>
        <v>986.84210526315792</v>
      </c>
      <c r="L652" s="184">
        <v>0</v>
      </c>
      <c r="M652" s="211">
        <v>254.61</v>
      </c>
      <c r="N652" s="515">
        <v>0</v>
      </c>
      <c r="O652" s="211">
        <f t="shared" si="391"/>
        <v>0</v>
      </c>
      <c r="P652" s="216">
        <f t="shared" si="392"/>
        <v>254.61</v>
      </c>
      <c r="Q652" s="216">
        <f t="shared" si="393"/>
        <v>7640.1268421052637</v>
      </c>
      <c r="R652" s="216">
        <f t="shared" si="394"/>
        <v>986.84210526315792</v>
      </c>
      <c r="S652" s="216">
        <f t="shared" si="395"/>
        <v>6000</v>
      </c>
      <c r="T652" s="66"/>
      <c r="U652" s="216">
        <v>3000</v>
      </c>
      <c r="V652" s="216">
        <f t="shared" si="396"/>
        <v>0</v>
      </c>
      <c r="W652" s="80">
        <v>0</v>
      </c>
      <c r="X652" s="81">
        <v>3000</v>
      </c>
      <c r="Y652" s="474"/>
      <c r="AD652" s="6"/>
      <c r="AE652" s="6"/>
    </row>
    <row r="653" spans="1:31" s="5" customFormat="1" x14ac:dyDescent="0.25">
      <c r="A653" s="79">
        <v>400</v>
      </c>
      <c r="B653" s="60" t="s">
        <v>1000</v>
      </c>
      <c r="C653" s="435" t="s">
        <v>1387</v>
      </c>
      <c r="D653" s="436" t="s">
        <v>28</v>
      </c>
      <c r="E653" s="437">
        <v>45536</v>
      </c>
      <c r="F653" s="61" t="s">
        <v>1001</v>
      </c>
      <c r="G653" s="61" t="s">
        <v>1002</v>
      </c>
      <c r="H653" s="70">
        <f t="shared" si="387"/>
        <v>197.36842105263159</v>
      </c>
      <c r="I653" s="330">
        <f t="shared" si="388"/>
        <v>6000</v>
      </c>
      <c r="J653" s="505">
        <f t="shared" si="389"/>
        <v>7894.7368421052633</v>
      </c>
      <c r="K653" s="211">
        <f t="shared" si="390"/>
        <v>986.84210526315792</v>
      </c>
      <c r="L653" s="184">
        <v>0</v>
      </c>
      <c r="M653" s="211">
        <v>254.61</v>
      </c>
      <c r="N653" s="515">
        <v>0</v>
      </c>
      <c r="O653" s="211">
        <f t="shared" si="391"/>
        <v>0</v>
      </c>
      <c r="P653" s="216">
        <f t="shared" si="392"/>
        <v>254.61</v>
      </c>
      <c r="Q653" s="216">
        <f t="shared" si="393"/>
        <v>7640.1268421052637</v>
      </c>
      <c r="R653" s="216">
        <f t="shared" si="394"/>
        <v>986.84210526315792</v>
      </c>
      <c r="S653" s="216">
        <f t="shared" si="395"/>
        <v>6000</v>
      </c>
      <c r="T653" s="76"/>
      <c r="U653" s="216">
        <v>3000</v>
      </c>
      <c r="V653" s="216">
        <f t="shared" si="396"/>
        <v>0</v>
      </c>
      <c r="W653" s="438">
        <v>0</v>
      </c>
      <c r="X653" s="410">
        <v>3000</v>
      </c>
      <c r="Y653" s="474"/>
      <c r="AD653" s="6"/>
      <c r="AE653" s="6"/>
    </row>
    <row r="654" spans="1:31" s="5" customFormat="1" x14ac:dyDescent="0.25">
      <c r="A654" s="347">
        <v>401</v>
      </c>
      <c r="B654" s="70" t="s">
        <v>1929</v>
      </c>
      <c r="C654" s="169" t="s">
        <v>1932</v>
      </c>
      <c r="D654" s="72" t="s">
        <v>28</v>
      </c>
      <c r="E654" s="413">
        <v>45612</v>
      </c>
      <c r="F654" s="70" t="s">
        <v>1930</v>
      </c>
      <c r="G654" s="70" t="s">
        <v>1931</v>
      </c>
      <c r="H654" s="70">
        <f t="shared" si="387"/>
        <v>164.47368421052633</v>
      </c>
      <c r="I654" s="330">
        <f t="shared" si="388"/>
        <v>5000</v>
      </c>
      <c r="J654" s="505">
        <f t="shared" si="389"/>
        <v>6578.9473684210534</v>
      </c>
      <c r="K654" s="211">
        <f t="shared" si="390"/>
        <v>822.36842105263167</v>
      </c>
      <c r="L654" s="184">
        <v>0</v>
      </c>
      <c r="M654" s="211">
        <v>170.4</v>
      </c>
      <c r="N654" s="515">
        <v>0</v>
      </c>
      <c r="O654" s="211">
        <f t="shared" si="391"/>
        <v>0</v>
      </c>
      <c r="P654" s="216">
        <f t="shared" si="392"/>
        <v>170.4</v>
      </c>
      <c r="Q654" s="216">
        <f t="shared" si="393"/>
        <v>6408.5473684210538</v>
      </c>
      <c r="R654" s="216">
        <f t="shared" si="394"/>
        <v>822.36842105263167</v>
      </c>
      <c r="S654" s="216">
        <f t="shared" si="395"/>
        <v>5000</v>
      </c>
      <c r="T654" s="380"/>
      <c r="U654" s="331">
        <v>2500</v>
      </c>
      <c r="V654" s="216">
        <f t="shared" si="396"/>
        <v>0</v>
      </c>
      <c r="W654" s="438">
        <v>0</v>
      </c>
      <c r="X654" s="412">
        <v>2500</v>
      </c>
      <c r="Y654" s="474"/>
      <c r="AD654" s="6"/>
      <c r="AE654" s="6"/>
    </row>
    <row r="655" spans="1:31" s="5" customFormat="1" x14ac:dyDescent="0.25">
      <c r="A655" s="79">
        <v>402</v>
      </c>
      <c r="B655" s="70" t="s">
        <v>2082</v>
      </c>
      <c r="C655" s="169" t="s">
        <v>1933</v>
      </c>
      <c r="D655" s="72" t="s">
        <v>28</v>
      </c>
      <c r="E655" s="413">
        <v>45732</v>
      </c>
      <c r="F655" s="70" t="s">
        <v>1934</v>
      </c>
      <c r="G655" s="70" t="s">
        <v>1935</v>
      </c>
      <c r="H655" s="70">
        <f t="shared" si="387"/>
        <v>131.57894736842107</v>
      </c>
      <c r="I655" s="330">
        <f t="shared" si="388"/>
        <v>4000</v>
      </c>
      <c r="J655" s="505">
        <f t="shared" si="389"/>
        <v>5263.1578947368425</v>
      </c>
      <c r="K655" s="211">
        <f t="shared" si="390"/>
        <v>657.89473684210532</v>
      </c>
      <c r="L655" s="184">
        <v>0</v>
      </c>
      <c r="M655" s="211">
        <v>86.19</v>
      </c>
      <c r="N655" s="515">
        <v>0</v>
      </c>
      <c r="O655" s="211">
        <f t="shared" si="391"/>
        <v>0</v>
      </c>
      <c r="P655" s="216">
        <f t="shared" si="392"/>
        <v>86.19</v>
      </c>
      <c r="Q655" s="216">
        <f t="shared" si="393"/>
        <v>5176.9678947368429</v>
      </c>
      <c r="R655" s="216">
        <f t="shared" si="394"/>
        <v>657.89473684210532</v>
      </c>
      <c r="S655" s="216">
        <f t="shared" si="395"/>
        <v>4000</v>
      </c>
      <c r="T655" s="380"/>
      <c r="U655" s="331">
        <v>2000</v>
      </c>
      <c r="V655" s="216">
        <f>+U655-X655</f>
        <v>0</v>
      </c>
      <c r="W655" s="508">
        <v>0</v>
      </c>
      <c r="X655" s="412">
        <v>2000</v>
      </c>
      <c r="Y655" s="474"/>
      <c r="AD655" s="6"/>
      <c r="AE655" s="6"/>
    </row>
    <row r="656" spans="1:31" s="5" customFormat="1" ht="47.25" thickBot="1" x14ac:dyDescent="0.3">
      <c r="A656" s="4"/>
      <c r="B656" s="44"/>
      <c r="C656" s="44"/>
      <c r="D656" s="13"/>
      <c r="E656" s="13"/>
      <c r="F656" s="44"/>
      <c r="G656" s="44"/>
      <c r="H656" s="44"/>
      <c r="I656" s="6"/>
      <c r="J656" s="6"/>
      <c r="K656" s="6"/>
      <c r="M656" s="6"/>
      <c r="O656" s="6"/>
      <c r="P656" s="6"/>
      <c r="Q656" s="6"/>
      <c r="R656" s="6"/>
      <c r="S656" s="6"/>
      <c r="U656" s="6"/>
      <c r="V656" s="6"/>
      <c r="Y656" s="474"/>
      <c r="AD656" s="6"/>
      <c r="AE656" s="6"/>
    </row>
    <row r="657" spans="1:31" s="5" customFormat="1" ht="47.25" thickBot="1" x14ac:dyDescent="0.3">
      <c r="A657" s="4"/>
      <c r="B657" s="45"/>
      <c r="C657" s="46"/>
      <c r="D657" s="13"/>
      <c r="E657" s="13"/>
      <c r="F657" s="44"/>
      <c r="G657" s="97" t="s">
        <v>59</v>
      </c>
      <c r="H657" s="97"/>
      <c r="I657" s="49">
        <f t="shared" ref="I657:S657" si="397">SUM(I646:I655)</f>
        <v>67416</v>
      </c>
      <c r="J657" s="49">
        <f t="shared" si="397"/>
        <v>88705.263157894748</v>
      </c>
      <c r="K657" s="49">
        <f t="shared" si="397"/>
        <v>11088.157894736843</v>
      </c>
      <c r="L657" s="49">
        <f t="shared" si="397"/>
        <v>0</v>
      </c>
      <c r="M657" s="49">
        <f t="shared" si="397"/>
        <v>3482.7200000000012</v>
      </c>
      <c r="N657" s="49">
        <f t="shared" si="397"/>
        <v>2.62</v>
      </c>
      <c r="O657" s="49">
        <f t="shared" si="397"/>
        <v>1416</v>
      </c>
      <c r="P657" s="49">
        <f t="shared" si="397"/>
        <v>4901.3399999999992</v>
      </c>
      <c r="Q657" s="49">
        <f t="shared" si="397"/>
        <v>85222.543157894746</v>
      </c>
      <c r="R657" s="49">
        <f t="shared" si="397"/>
        <v>11085.537894736844</v>
      </c>
      <c r="S657" s="49">
        <f t="shared" si="397"/>
        <v>66000</v>
      </c>
      <c r="T657" s="50"/>
      <c r="U657" s="49">
        <f>SUM(U646:U655)</f>
        <v>33708</v>
      </c>
      <c r="V657" s="49">
        <f>SUM(V646:V655)</f>
        <v>708</v>
      </c>
      <c r="W657" s="49">
        <f>SUM(W646:W655)</f>
        <v>0</v>
      </c>
      <c r="X657" s="49">
        <f>SUM(X646:X655)</f>
        <v>33000</v>
      </c>
      <c r="Y657" s="474" t="s">
        <v>2081</v>
      </c>
      <c r="AD657" s="6"/>
      <c r="AE657" s="6"/>
    </row>
    <row r="658" spans="1:31" s="5" customFormat="1" ht="47.25" thickBot="1" x14ac:dyDescent="0.3">
      <c r="A658" s="4"/>
      <c r="B658" s="45"/>
      <c r="C658" s="46"/>
      <c r="D658" s="13"/>
      <c r="E658" s="13"/>
      <c r="F658" s="44"/>
      <c r="G658" s="45"/>
      <c r="H658" s="45"/>
      <c r="I658" s="50"/>
      <c r="J658" s="50"/>
      <c r="K658" s="50"/>
      <c r="L658" s="52"/>
      <c r="M658" s="50"/>
      <c r="N658" s="52"/>
      <c r="O658" s="50"/>
      <c r="P658" s="50"/>
      <c r="Q658" s="50"/>
      <c r="R658" s="50"/>
      <c r="S658" s="50"/>
      <c r="T658" s="140"/>
      <c r="U658" s="50"/>
      <c r="V658" s="50"/>
      <c r="W658" s="52"/>
      <c r="X658" s="53"/>
      <c r="Y658" s="474"/>
      <c r="AD658" s="6"/>
      <c r="AE658" s="6"/>
    </row>
    <row r="659" spans="1:31" s="5" customFormat="1" ht="47.25" thickBot="1" x14ac:dyDescent="0.3">
      <c r="A659" s="4"/>
      <c r="B659" s="45"/>
      <c r="C659" s="46"/>
      <c r="D659" s="13"/>
      <c r="E659" s="549" t="s">
        <v>1735</v>
      </c>
      <c r="F659" s="549"/>
      <c r="G659" s="549"/>
      <c r="H659" s="247"/>
      <c r="I659" s="49">
        <f>I657*12</f>
        <v>808992</v>
      </c>
      <c r="J659" s="49">
        <f>J657</f>
        <v>88705.263157894748</v>
      </c>
      <c r="K659" s="49">
        <f t="shared" ref="K659:N659" si="398">K657</f>
        <v>11088.157894736843</v>
      </c>
      <c r="L659" s="49">
        <f t="shared" si="398"/>
        <v>0</v>
      </c>
      <c r="M659" s="49">
        <f t="shared" si="398"/>
        <v>3482.7200000000012</v>
      </c>
      <c r="N659" s="49">
        <f t="shared" si="398"/>
        <v>2.62</v>
      </c>
      <c r="O659" s="49">
        <f>O657*12</f>
        <v>16992</v>
      </c>
      <c r="P659" s="49">
        <v>0</v>
      </c>
      <c r="Q659" s="49">
        <f>Q657</f>
        <v>85222.543157894746</v>
      </c>
      <c r="R659" s="49">
        <f t="shared" ref="R659" si="399">R657</f>
        <v>11085.537894736844</v>
      </c>
      <c r="S659" s="49">
        <f>S657*12</f>
        <v>792000</v>
      </c>
      <c r="T659" s="140"/>
      <c r="U659" s="49">
        <f>U657*24</f>
        <v>808992</v>
      </c>
      <c r="V659" s="49">
        <f t="shared" ref="V659:X659" si="400">V657*24</f>
        <v>16992</v>
      </c>
      <c r="W659" s="49">
        <f t="shared" si="400"/>
        <v>0</v>
      </c>
      <c r="X659" s="49">
        <f t="shared" si="400"/>
        <v>792000</v>
      </c>
      <c r="Y659" s="474"/>
      <c r="AD659" s="6"/>
      <c r="AE659" s="6"/>
    </row>
    <row r="660" spans="1:31" s="5" customFormat="1" ht="114" customHeight="1" x14ac:dyDescent="0.25">
      <c r="A660" s="4"/>
      <c r="B660" s="45"/>
      <c r="C660" s="46"/>
      <c r="D660" s="13"/>
      <c r="E660" s="13"/>
      <c r="F660" s="248"/>
      <c r="G660" s="248"/>
      <c r="H660" s="248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140"/>
      <c r="U660" s="50"/>
      <c r="V660" s="50"/>
      <c r="W660" s="50"/>
      <c r="X660" s="50"/>
      <c r="Y660" s="474"/>
      <c r="AD660" s="6"/>
      <c r="AE660" s="6"/>
    </row>
    <row r="661" spans="1:31" s="5" customFormat="1" ht="47.25" thickBot="1" x14ac:dyDescent="0.3">
      <c r="A661" s="4"/>
      <c r="B661" s="45"/>
      <c r="C661" s="46"/>
      <c r="D661" s="13"/>
      <c r="E661" s="13"/>
      <c r="F661" s="248"/>
      <c r="G661" s="248"/>
      <c r="H661" s="248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140"/>
      <c r="U661" s="50"/>
      <c r="V661" s="50"/>
      <c r="W661" s="50"/>
      <c r="X661" s="50"/>
      <c r="Y661" s="474"/>
      <c r="AD661" s="6"/>
      <c r="AE661" s="6"/>
    </row>
    <row r="662" spans="1:31" s="5" customFormat="1" ht="57" customHeight="1" thickBot="1" x14ac:dyDescent="0.3">
      <c r="A662" s="540" t="s">
        <v>1306</v>
      </c>
      <c r="B662" s="541"/>
      <c r="C662" s="526"/>
      <c r="D662" s="526"/>
      <c r="E662" s="526"/>
      <c r="F662" s="526"/>
      <c r="G662" s="526"/>
      <c r="H662" s="526"/>
      <c r="I662" s="526"/>
      <c r="J662" s="526"/>
      <c r="K662" s="526"/>
      <c r="L662" s="526"/>
      <c r="M662" s="526"/>
      <c r="N662" s="526"/>
      <c r="O662" s="526"/>
      <c r="P662" s="526"/>
      <c r="Q662" s="526"/>
      <c r="R662" s="526"/>
      <c r="S662" s="526"/>
      <c r="T662" s="8"/>
      <c r="U662" s="525"/>
      <c r="V662" s="525"/>
      <c r="W662" s="529"/>
      <c r="X662" s="529"/>
      <c r="Y662" s="474"/>
      <c r="AD662" s="6"/>
      <c r="AE662" s="6"/>
    </row>
    <row r="663" spans="1:31" s="5" customFormat="1" ht="71.25" customHeight="1" thickBot="1" x14ac:dyDescent="0.3">
      <c r="A663" s="542" t="s">
        <v>1486</v>
      </c>
      <c r="B663" s="542"/>
      <c r="C663" s="526"/>
      <c r="D663" s="526"/>
      <c r="E663" s="526"/>
      <c r="F663" s="526"/>
      <c r="G663" s="526"/>
      <c r="H663" s="526"/>
      <c r="I663" s="526"/>
      <c r="J663" s="526"/>
      <c r="K663" s="526"/>
      <c r="L663" s="526"/>
      <c r="M663" s="526"/>
      <c r="N663" s="526"/>
      <c r="O663" s="526"/>
      <c r="P663" s="526"/>
      <c r="Q663" s="526"/>
      <c r="R663" s="526"/>
      <c r="S663" s="526"/>
      <c r="T663" s="8"/>
      <c r="U663" s="525"/>
      <c r="V663" s="525"/>
      <c r="W663" s="529"/>
      <c r="X663" s="529"/>
      <c r="Y663" s="474"/>
      <c r="AD663" s="6"/>
      <c r="AE663" s="6"/>
    </row>
    <row r="664" spans="1:31" s="5" customFormat="1" ht="93" customHeight="1" thickBot="1" x14ac:dyDescent="0.3">
      <c r="A664" s="544" t="s">
        <v>1716</v>
      </c>
      <c r="B664" s="544"/>
      <c r="C664" s="526"/>
      <c r="D664" s="526"/>
      <c r="E664" s="526"/>
      <c r="F664" s="526"/>
      <c r="G664" s="526"/>
      <c r="H664" s="526"/>
      <c r="I664" s="526"/>
      <c r="J664" s="526"/>
      <c r="K664" s="526"/>
      <c r="L664" s="526"/>
      <c r="M664" s="526"/>
      <c r="N664" s="526"/>
      <c r="O664" s="526"/>
      <c r="P664" s="526"/>
      <c r="Q664" s="526"/>
      <c r="R664" s="526"/>
      <c r="S664" s="526"/>
      <c r="T664" s="8"/>
      <c r="U664" s="525"/>
      <c r="V664" s="525"/>
      <c r="W664" s="529"/>
      <c r="X664" s="529"/>
      <c r="Y664" s="474"/>
      <c r="AD664" s="6"/>
      <c r="AE664" s="6"/>
    </row>
    <row r="665" spans="1:31" s="5" customFormat="1" ht="142.5" customHeight="1" thickBot="1" x14ac:dyDescent="0.3">
      <c r="A665" s="543" t="s">
        <v>1714</v>
      </c>
      <c r="B665" s="543"/>
      <c r="C665" s="528"/>
      <c r="D665" s="530"/>
      <c r="E665" s="530"/>
      <c r="F665" s="528"/>
      <c r="G665" s="528"/>
      <c r="H665" s="528"/>
      <c r="I665" s="527"/>
      <c r="J665" s="527"/>
      <c r="K665" s="527"/>
      <c r="L665" s="528"/>
      <c r="M665" s="527"/>
      <c r="N665" s="528"/>
      <c r="O665" s="527"/>
      <c r="P665" s="527"/>
      <c r="Q665" s="527"/>
      <c r="R665" s="527"/>
      <c r="S665" s="527"/>
      <c r="T665" s="9"/>
      <c r="U665" s="527"/>
      <c r="V665" s="527"/>
      <c r="W665" s="528"/>
      <c r="X665" s="528"/>
      <c r="Y665" s="474"/>
      <c r="AD665" s="6"/>
      <c r="AE665" s="6"/>
    </row>
    <row r="666" spans="1:31" s="5" customFormat="1" ht="93.75" thickBot="1" x14ac:dyDescent="0.3">
      <c r="A666" s="11" t="s">
        <v>1324</v>
      </c>
      <c r="B666" s="11" t="s">
        <v>0</v>
      </c>
      <c r="C666" s="11" t="s">
        <v>1</v>
      </c>
      <c r="D666" s="11" t="s">
        <v>2</v>
      </c>
      <c r="E666" s="11" t="s">
        <v>3</v>
      </c>
      <c r="F666" s="11" t="s">
        <v>4</v>
      </c>
      <c r="G666" s="11" t="s">
        <v>5</v>
      </c>
      <c r="H666" s="11" t="s">
        <v>1351</v>
      </c>
      <c r="I666" s="12" t="s">
        <v>6</v>
      </c>
      <c r="J666" s="12" t="s">
        <v>7</v>
      </c>
      <c r="K666" s="12" t="s">
        <v>8</v>
      </c>
      <c r="L666" s="11" t="s">
        <v>9</v>
      </c>
      <c r="M666" s="12" t="s">
        <v>10</v>
      </c>
      <c r="N666" s="11" t="s">
        <v>11</v>
      </c>
      <c r="O666" s="12" t="s">
        <v>12</v>
      </c>
      <c r="P666" s="12" t="s">
        <v>13</v>
      </c>
      <c r="Q666" s="12" t="s">
        <v>14</v>
      </c>
      <c r="R666" s="12" t="s">
        <v>15</v>
      </c>
      <c r="S666" s="12" t="s">
        <v>16</v>
      </c>
      <c r="U666" s="12" t="s">
        <v>17</v>
      </c>
      <c r="V666" s="12" t="s">
        <v>18</v>
      </c>
      <c r="W666" s="11" t="s">
        <v>19</v>
      </c>
      <c r="X666" s="11" t="s">
        <v>20</v>
      </c>
      <c r="Y666" s="474"/>
      <c r="AD666" s="6"/>
      <c r="AE666" s="6"/>
    </row>
    <row r="667" spans="1:31" s="5" customFormat="1" x14ac:dyDescent="0.25">
      <c r="A667" s="59">
        <v>403</v>
      </c>
      <c r="B667" s="220" t="s">
        <v>1019</v>
      </c>
      <c r="C667" s="218" t="s">
        <v>1020</v>
      </c>
      <c r="D667" s="349" t="s">
        <v>28</v>
      </c>
      <c r="E667" s="427">
        <v>45536</v>
      </c>
      <c r="F667" s="350" t="s">
        <v>1021</v>
      </c>
      <c r="G667" s="350" t="s">
        <v>1022</v>
      </c>
      <c r="H667" s="350">
        <f>+I667/30.4</f>
        <v>435.39473684210526</v>
      </c>
      <c r="I667" s="351">
        <f>+U667*2</f>
        <v>13236</v>
      </c>
      <c r="J667" s="351">
        <f t="shared" ref="J667" si="401">+I667/30.4*40</f>
        <v>17415.78947368421</v>
      </c>
      <c r="K667" s="351">
        <f t="shared" ref="K667" si="402">+I667/30.4*20*0.25</f>
        <v>2176.9736842105262</v>
      </c>
      <c r="L667" s="506">
        <v>0</v>
      </c>
      <c r="M667" s="351">
        <v>1208.45</v>
      </c>
      <c r="N667" s="524">
        <v>10.11</v>
      </c>
      <c r="O667" s="351">
        <f>+V667*2</f>
        <v>1236</v>
      </c>
      <c r="P667" s="352">
        <f t="shared" ref="P667" si="403">+M667+N667+O667</f>
        <v>2454.56</v>
      </c>
      <c r="Q667" s="352">
        <f t="shared" ref="Q667:R667" si="404">+J667-M667</f>
        <v>16207.339473684209</v>
      </c>
      <c r="R667" s="352">
        <f t="shared" si="404"/>
        <v>2166.8636842105261</v>
      </c>
      <c r="S667" s="352">
        <f t="shared" ref="S667" si="405">+I667-O667</f>
        <v>12000</v>
      </c>
      <c r="T667" s="306"/>
      <c r="U667" s="352">
        <v>6618</v>
      </c>
      <c r="V667" s="352">
        <f>+U667-X667</f>
        <v>618</v>
      </c>
      <c r="W667" s="353">
        <v>0</v>
      </c>
      <c r="X667" s="354">
        <v>6000</v>
      </c>
      <c r="Y667" s="474"/>
      <c r="AD667" s="6"/>
      <c r="AE667" s="6"/>
    </row>
    <row r="668" spans="1:31" s="5" customFormat="1" x14ac:dyDescent="0.25">
      <c r="A668" s="59">
        <v>404</v>
      </c>
      <c r="B668" s="71" t="s">
        <v>1047</v>
      </c>
      <c r="C668" s="182" t="s">
        <v>1048</v>
      </c>
      <c r="D668" s="349" t="s">
        <v>28</v>
      </c>
      <c r="E668" s="428">
        <v>45536</v>
      </c>
      <c r="F668" s="304" t="s">
        <v>1049</v>
      </c>
      <c r="G668" s="304" t="s">
        <v>1050</v>
      </c>
      <c r="H668" s="350">
        <f t="shared" ref="H668:H674" si="406">+I668/30.4</f>
        <v>269.21052631578948</v>
      </c>
      <c r="I668" s="351">
        <f t="shared" ref="I668:I674" si="407">+U668*2</f>
        <v>8184</v>
      </c>
      <c r="J668" s="351">
        <f t="shared" ref="J668:J674" si="408">+I668/30.4*40</f>
        <v>10768.42105263158</v>
      </c>
      <c r="K668" s="351">
        <f t="shared" ref="K668:K674" si="409">+I668/30.4*20*0.25</f>
        <v>1346.0526315789475</v>
      </c>
      <c r="L668" s="506">
        <v>0</v>
      </c>
      <c r="M668" s="351">
        <v>485.22</v>
      </c>
      <c r="N668" s="524">
        <v>0</v>
      </c>
      <c r="O668" s="351">
        <f t="shared" ref="O668:O674" si="410">+V668*2</f>
        <v>184</v>
      </c>
      <c r="P668" s="352">
        <f t="shared" ref="P668:P674" si="411">+M668+N668+O668</f>
        <v>669.22</v>
      </c>
      <c r="Q668" s="352">
        <f t="shared" ref="Q668:Q674" si="412">+J668-M668</f>
        <v>10283.201052631581</v>
      </c>
      <c r="R668" s="352">
        <f t="shared" ref="R668:R674" si="413">+K668-N668</f>
        <v>1346.0526315789475</v>
      </c>
      <c r="S668" s="352">
        <f t="shared" ref="S668:S674" si="414">+I668-O668</f>
        <v>8000</v>
      </c>
      <c r="T668" s="306"/>
      <c r="U668" s="314">
        <v>4092</v>
      </c>
      <c r="V668" s="352">
        <f t="shared" ref="V668:V674" si="415">+U668-X668</f>
        <v>92</v>
      </c>
      <c r="W668" s="353">
        <v>0</v>
      </c>
      <c r="X668" s="317">
        <v>4000</v>
      </c>
      <c r="Y668" s="474"/>
      <c r="AD668" s="6"/>
      <c r="AE668" s="6"/>
    </row>
    <row r="669" spans="1:31" s="5" customFormat="1" x14ac:dyDescent="0.25">
      <c r="A669" s="59">
        <v>405</v>
      </c>
      <c r="B669" s="71" t="s">
        <v>1039</v>
      </c>
      <c r="C669" s="182" t="s">
        <v>1040</v>
      </c>
      <c r="D669" s="349" t="s">
        <v>28</v>
      </c>
      <c r="E669" s="428">
        <v>45536</v>
      </c>
      <c r="F669" s="304" t="s">
        <v>1041</v>
      </c>
      <c r="G669" s="304" t="s">
        <v>1042</v>
      </c>
      <c r="H669" s="350">
        <f t="shared" si="406"/>
        <v>269.21052631578948</v>
      </c>
      <c r="I669" s="351">
        <f t="shared" si="407"/>
        <v>8184</v>
      </c>
      <c r="J669" s="351">
        <f t="shared" si="408"/>
        <v>10768.42105263158</v>
      </c>
      <c r="K669" s="351">
        <f t="shared" si="409"/>
        <v>1346.0526315789475</v>
      </c>
      <c r="L669" s="506">
        <v>0</v>
      </c>
      <c r="M669" s="351">
        <v>485.22</v>
      </c>
      <c r="N669" s="524">
        <v>0</v>
      </c>
      <c r="O669" s="351">
        <f t="shared" si="410"/>
        <v>184</v>
      </c>
      <c r="P669" s="352">
        <f t="shared" si="411"/>
        <v>669.22</v>
      </c>
      <c r="Q669" s="352">
        <f t="shared" si="412"/>
        <v>10283.201052631581</v>
      </c>
      <c r="R669" s="352">
        <f t="shared" si="413"/>
        <v>1346.0526315789475</v>
      </c>
      <c r="S669" s="352">
        <f t="shared" si="414"/>
        <v>8000</v>
      </c>
      <c r="T669" s="306"/>
      <c r="U669" s="314">
        <v>4092</v>
      </c>
      <c r="V669" s="352">
        <f t="shared" si="415"/>
        <v>92</v>
      </c>
      <c r="W669" s="353">
        <v>0</v>
      </c>
      <c r="X669" s="317">
        <v>4000</v>
      </c>
      <c r="Y669" s="474"/>
      <c r="AD669" s="6"/>
      <c r="AE669" s="6"/>
    </row>
    <row r="670" spans="1:31" s="5" customFormat="1" x14ac:dyDescent="0.25">
      <c r="A670" s="59">
        <v>406</v>
      </c>
      <c r="B670" s="71" t="s">
        <v>1031</v>
      </c>
      <c r="C670" s="176" t="s">
        <v>1032</v>
      </c>
      <c r="D670" s="349" t="s">
        <v>28</v>
      </c>
      <c r="E670" s="428">
        <v>45536</v>
      </c>
      <c r="F670" s="304" t="s">
        <v>1033</v>
      </c>
      <c r="G670" s="304" t="s">
        <v>1034</v>
      </c>
      <c r="H670" s="350">
        <f t="shared" si="406"/>
        <v>269.21052631578948</v>
      </c>
      <c r="I670" s="351">
        <f t="shared" si="407"/>
        <v>8184</v>
      </c>
      <c r="J670" s="351">
        <f t="shared" si="408"/>
        <v>10768.42105263158</v>
      </c>
      <c r="K670" s="351">
        <f t="shared" si="409"/>
        <v>1346.0526315789475</v>
      </c>
      <c r="L670" s="506">
        <v>0</v>
      </c>
      <c r="M670" s="351">
        <v>485.22</v>
      </c>
      <c r="N670" s="524">
        <v>0</v>
      </c>
      <c r="O670" s="351">
        <f t="shared" si="410"/>
        <v>184</v>
      </c>
      <c r="P670" s="352">
        <f t="shared" si="411"/>
        <v>669.22</v>
      </c>
      <c r="Q670" s="352">
        <f t="shared" si="412"/>
        <v>10283.201052631581</v>
      </c>
      <c r="R670" s="352">
        <f t="shared" si="413"/>
        <v>1346.0526315789475</v>
      </c>
      <c r="S670" s="352">
        <f t="shared" si="414"/>
        <v>8000</v>
      </c>
      <c r="T670" s="306"/>
      <c r="U670" s="314">
        <v>4092</v>
      </c>
      <c r="V670" s="352">
        <f t="shared" si="415"/>
        <v>92</v>
      </c>
      <c r="W670" s="353">
        <v>0</v>
      </c>
      <c r="X670" s="317">
        <v>4000</v>
      </c>
      <c r="Y670" s="474"/>
      <c r="AD670" s="6"/>
      <c r="AE670" s="6"/>
    </row>
    <row r="671" spans="1:31" s="5" customFormat="1" x14ac:dyDescent="0.25">
      <c r="A671" s="59">
        <v>407</v>
      </c>
      <c r="B671" s="70" t="s">
        <v>1027</v>
      </c>
      <c r="C671" s="182" t="s">
        <v>1028</v>
      </c>
      <c r="D671" s="349" t="s">
        <v>28</v>
      </c>
      <c r="E671" s="428">
        <v>45536</v>
      </c>
      <c r="F671" s="304" t="s">
        <v>1029</v>
      </c>
      <c r="G671" s="304" t="s">
        <v>1030</v>
      </c>
      <c r="H671" s="350">
        <f t="shared" si="406"/>
        <v>197.36842105263159</v>
      </c>
      <c r="I671" s="351">
        <f t="shared" si="407"/>
        <v>6000</v>
      </c>
      <c r="J671" s="351">
        <f t="shared" si="408"/>
        <v>7894.7368421052633</v>
      </c>
      <c r="K671" s="351">
        <f t="shared" si="409"/>
        <v>986.84210526315792</v>
      </c>
      <c r="L671" s="506">
        <v>0</v>
      </c>
      <c r="M671" s="351">
        <v>254.61</v>
      </c>
      <c r="N671" s="524">
        <v>0</v>
      </c>
      <c r="O671" s="351">
        <f t="shared" si="410"/>
        <v>0</v>
      </c>
      <c r="P671" s="352">
        <f t="shared" si="411"/>
        <v>254.61</v>
      </c>
      <c r="Q671" s="352">
        <f t="shared" si="412"/>
        <v>7640.1268421052637</v>
      </c>
      <c r="R671" s="352">
        <f t="shared" si="413"/>
        <v>986.84210526315792</v>
      </c>
      <c r="S671" s="352">
        <f t="shared" si="414"/>
        <v>6000</v>
      </c>
      <c r="T671" s="306"/>
      <c r="U671" s="314">
        <v>3000</v>
      </c>
      <c r="V671" s="352">
        <f t="shared" si="415"/>
        <v>0</v>
      </c>
      <c r="W671" s="353">
        <v>0</v>
      </c>
      <c r="X671" s="317">
        <v>3000</v>
      </c>
      <c r="Y671" s="474"/>
      <c r="AD671" s="6"/>
      <c r="AE671" s="6"/>
    </row>
    <row r="672" spans="1:31" s="5" customFormat="1" x14ac:dyDescent="0.25">
      <c r="A672" s="59">
        <v>408</v>
      </c>
      <c r="B672" s="70" t="s">
        <v>1043</v>
      </c>
      <c r="C672" s="182" t="s">
        <v>1044</v>
      </c>
      <c r="D672" s="349" t="s">
        <v>28</v>
      </c>
      <c r="E672" s="428">
        <v>45536</v>
      </c>
      <c r="F672" s="183" t="s">
        <v>1045</v>
      </c>
      <c r="G672" s="183" t="s">
        <v>1046</v>
      </c>
      <c r="H672" s="350">
        <f t="shared" si="406"/>
        <v>197.36842105263159</v>
      </c>
      <c r="I672" s="351">
        <f t="shared" si="407"/>
        <v>6000</v>
      </c>
      <c r="J672" s="351">
        <f t="shared" si="408"/>
        <v>7894.7368421052633</v>
      </c>
      <c r="K672" s="351">
        <f t="shared" si="409"/>
        <v>986.84210526315792</v>
      </c>
      <c r="L672" s="506">
        <v>0</v>
      </c>
      <c r="M672" s="351">
        <v>254.61</v>
      </c>
      <c r="N672" s="524">
        <v>0</v>
      </c>
      <c r="O672" s="351">
        <f t="shared" si="410"/>
        <v>0</v>
      </c>
      <c r="P672" s="352">
        <f t="shared" si="411"/>
        <v>254.61</v>
      </c>
      <c r="Q672" s="352">
        <f t="shared" si="412"/>
        <v>7640.1268421052637</v>
      </c>
      <c r="R672" s="352">
        <f t="shared" si="413"/>
        <v>986.84210526315792</v>
      </c>
      <c r="S672" s="352">
        <f t="shared" si="414"/>
        <v>6000</v>
      </c>
      <c r="T672" s="76"/>
      <c r="U672" s="314">
        <v>3000</v>
      </c>
      <c r="V672" s="352">
        <f t="shared" si="415"/>
        <v>0</v>
      </c>
      <c r="W672" s="353">
        <v>0</v>
      </c>
      <c r="X672" s="78">
        <v>3000</v>
      </c>
      <c r="Y672" s="474"/>
      <c r="AD672" s="6"/>
      <c r="AE672" s="6"/>
    </row>
    <row r="673" spans="1:31" s="5" customFormat="1" x14ac:dyDescent="0.25">
      <c r="A673" s="59">
        <v>409</v>
      </c>
      <c r="B673" s="70" t="s">
        <v>1035</v>
      </c>
      <c r="C673" s="176" t="s">
        <v>1036</v>
      </c>
      <c r="D673" s="349" t="s">
        <v>28</v>
      </c>
      <c r="E673" s="428">
        <v>45536</v>
      </c>
      <c r="F673" s="304" t="s">
        <v>1037</v>
      </c>
      <c r="G673" s="304" t="s">
        <v>1038</v>
      </c>
      <c r="H673" s="350">
        <f t="shared" si="406"/>
        <v>164.47368421052633</v>
      </c>
      <c r="I673" s="351">
        <f t="shared" si="407"/>
        <v>5000</v>
      </c>
      <c r="J673" s="351">
        <f t="shared" si="408"/>
        <v>6578.9473684210534</v>
      </c>
      <c r="K673" s="351">
        <f t="shared" si="409"/>
        <v>822.36842105263167</v>
      </c>
      <c r="L673" s="506">
        <v>0</v>
      </c>
      <c r="M673" s="351">
        <v>170.4</v>
      </c>
      <c r="N673" s="524">
        <v>0</v>
      </c>
      <c r="O673" s="351">
        <f t="shared" si="410"/>
        <v>0</v>
      </c>
      <c r="P673" s="352">
        <f t="shared" si="411"/>
        <v>170.4</v>
      </c>
      <c r="Q673" s="352">
        <f t="shared" si="412"/>
        <v>6408.5473684210538</v>
      </c>
      <c r="R673" s="352">
        <f t="shared" si="413"/>
        <v>822.36842105263167</v>
      </c>
      <c r="S673" s="352">
        <f t="shared" si="414"/>
        <v>5000</v>
      </c>
      <c r="T673" s="306"/>
      <c r="U673" s="314">
        <v>2500</v>
      </c>
      <c r="V673" s="352">
        <f t="shared" si="415"/>
        <v>0</v>
      </c>
      <c r="W673" s="353">
        <v>0</v>
      </c>
      <c r="X673" s="317">
        <v>2500</v>
      </c>
      <c r="Y673" s="474"/>
      <c r="AD673" s="6"/>
      <c r="AE673" s="6"/>
    </row>
    <row r="674" spans="1:31" s="5" customFormat="1" ht="93" x14ac:dyDescent="0.25">
      <c r="A674" s="59">
        <v>410</v>
      </c>
      <c r="B674" s="70" t="s">
        <v>1023</v>
      </c>
      <c r="C674" s="176" t="s">
        <v>1024</v>
      </c>
      <c r="D674" s="349" t="s">
        <v>28</v>
      </c>
      <c r="E674" s="419">
        <v>45536</v>
      </c>
      <c r="F674" s="183" t="s">
        <v>1025</v>
      </c>
      <c r="G674" s="183" t="s">
        <v>1026</v>
      </c>
      <c r="H674" s="350">
        <f t="shared" si="406"/>
        <v>164.47368421052633</v>
      </c>
      <c r="I674" s="351">
        <f t="shared" si="407"/>
        <v>5000</v>
      </c>
      <c r="J674" s="351">
        <f t="shared" si="408"/>
        <v>6578.9473684210534</v>
      </c>
      <c r="K674" s="351">
        <f t="shared" si="409"/>
        <v>822.36842105263167</v>
      </c>
      <c r="L674" s="506">
        <v>0</v>
      </c>
      <c r="M674" s="351">
        <v>170.4</v>
      </c>
      <c r="N674" s="524">
        <v>0</v>
      </c>
      <c r="O674" s="351">
        <f t="shared" si="410"/>
        <v>0</v>
      </c>
      <c r="P674" s="352">
        <f t="shared" si="411"/>
        <v>170.4</v>
      </c>
      <c r="Q674" s="352">
        <f t="shared" si="412"/>
        <v>6408.5473684210538</v>
      </c>
      <c r="R674" s="352">
        <f t="shared" si="413"/>
        <v>822.36842105263167</v>
      </c>
      <c r="S674" s="352">
        <f t="shared" si="414"/>
        <v>5000</v>
      </c>
      <c r="T674" s="76"/>
      <c r="U674" s="314">
        <v>2500</v>
      </c>
      <c r="V674" s="352">
        <f t="shared" si="415"/>
        <v>0</v>
      </c>
      <c r="W674" s="353">
        <v>0</v>
      </c>
      <c r="X674" s="78">
        <v>2500</v>
      </c>
      <c r="Y674" s="474"/>
      <c r="AD674" s="6"/>
      <c r="AE674" s="6"/>
    </row>
    <row r="675" spans="1:31" s="5" customFormat="1" ht="47.25" thickBot="1" x14ac:dyDescent="0.3">
      <c r="A675" s="4"/>
      <c r="B675" s="44"/>
      <c r="C675" s="44"/>
      <c r="D675" s="13"/>
      <c r="E675" s="13"/>
      <c r="F675" s="44"/>
      <c r="G675" s="44"/>
      <c r="H675" s="44"/>
      <c r="I675" s="6"/>
      <c r="J675" s="6"/>
      <c r="K675" s="6"/>
      <c r="M675" s="6"/>
      <c r="O675" s="6"/>
      <c r="P675" s="6"/>
      <c r="Q675" s="6"/>
      <c r="R675" s="6"/>
      <c r="S675" s="6"/>
      <c r="U675" s="6"/>
      <c r="V675" s="6"/>
      <c r="Y675" s="474"/>
      <c r="AD675" s="6"/>
      <c r="AE675" s="6"/>
    </row>
    <row r="676" spans="1:31" s="5" customFormat="1" ht="47.25" thickBot="1" x14ac:dyDescent="0.3">
      <c r="A676" s="4"/>
      <c r="B676" s="45"/>
      <c r="C676" s="46"/>
      <c r="D676" s="13"/>
      <c r="E676" s="13"/>
      <c r="F676" s="44"/>
      <c r="G676" s="97" t="s">
        <v>59</v>
      </c>
      <c r="H676" s="97"/>
      <c r="I676" s="139">
        <f t="shared" ref="I676:S676" si="416">SUM(I667:I674)</f>
        <v>59788</v>
      </c>
      <c r="J676" s="139">
        <f t="shared" si="416"/>
        <v>78668.421052631587</v>
      </c>
      <c r="K676" s="139">
        <f t="shared" si="416"/>
        <v>9833.5526315789484</v>
      </c>
      <c r="L676" s="139">
        <f t="shared" si="416"/>
        <v>0</v>
      </c>
      <c r="M676" s="139">
        <f t="shared" si="416"/>
        <v>3514.130000000001</v>
      </c>
      <c r="N676" s="139">
        <f t="shared" si="416"/>
        <v>10.11</v>
      </c>
      <c r="O676" s="139">
        <f t="shared" si="416"/>
        <v>1788</v>
      </c>
      <c r="P676" s="139">
        <f t="shared" si="416"/>
        <v>5312.2399999999989</v>
      </c>
      <c r="Q676" s="139">
        <f t="shared" si="416"/>
        <v>75154.291052631597</v>
      </c>
      <c r="R676" s="139">
        <f t="shared" si="416"/>
        <v>9823.4426315789478</v>
      </c>
      <c r="S676" s="139">
        <f t="shared" si="416"/>
        <v>58000</v>
      </c>
      <c r="T676" s="142"/>
      <c r="U676" s="139">
        <f>SUM(U667:U674)</f>
        <v>29894</v>
      </c>
      <c r="V676" s="139">
        <f>SUM(V667:V674)</f>
        <v>894</v>
      </c>
      <c r="W676" s="139">
        <f>SUM(W667:W674)</f>
        <v>0</v>
      </c>
      <c r="X676" s="139">
        <f>SUM(X667:X674)</f>
        <v>29000</v>
      </c>
      <c r="Y676" s="474" t="s">
        <v>2053</v>
      </c>
      <c r="AD676" s="6"/>
      <c r="AE676" s="6"/>
    </row>
    <row r="677" spans="1:31" s="5" customFormat="1" ht="47.25" thickBot="1" x14ac:dyDescent="0.3">
      <c r="A677" s="4"/>
      <c r="B677" s="45"/>
      <c r="C677" s="46"/>
      <c r="D677" s="13"/>
      <c r="E677" s="13"/>
      <c r="F677" s="44"/>
      <c r="G677" s="45"/>
      <c r="H677" s="45"/>
      <c r="I677" s="142"/>
      <c r="J677" s="142"/>
      <c r="K677" s="142"/>
      <c r="L677" s="140"/>
      <c r="M677" s="142"/>
      <c r="N677" s="140"/>
      <c r="O677" s="142"/>
      <c r="P677" s="142"/>
      <c r="Q677" s="142"/>
      <c r="R677" s="142"/>
      <c r="S677" s="142"/>
      <c r="T677" s="140"/>
      <c r="U677" s="142"/>
      <c r="V677" s="142"/>
      <c r="W677" s="140"/>
      <c r="X677" s="143"/>
      <c r="Y677" s="474"/>
      <c r="AD677" s="6"/>
      <c r="AE677" s="6"/>
    </row>
    <row r="678" spans="1:31" s="5" customFormat="1" ht="47.25" thickBot="1" x14ac:dyDescent="0.3">
      <c r="A678" s="4"/>
      <c r="B678" s="45"/>
      <c r="C678" s="46"/>
      <c r="D678" s="13"/>
      <c r="E678" s="549" t="s">
        <v>1736</v>
      </c>
      <c r="F678" s="549"/>
      <c r="G678" s="549"/>
      <c r="H678" s="247"/>
      <c r="I678" s="139">
        <f>I676*12</f>
        <v>717456</v>
      </c>
      <c r="J678" s="139">
        <f>J676</f>
        <v>78668.421052631587</v>
      </c>
      <c r="K678" s="139">
        <f t="shared" ref="K678:N678" si="417">K676</f>
        <v>9833.5526315789484</v>
      </c>
      <c r="L678" s="139">
        <f t="shared" si="417"/>
        <v>0</v>
      </c>
      <c r="M678" s="139">
        <f t="shared" si="417"/>
        <v>3514.130000000001</v>
      </c>
      <c r="N678" s="139">
        <f t="shared" si="417"/>
        <v>10.11</v>
      </c>
      <c r="O678" s="139">
        <f>O676*12</f>
        <v>21456</v>
      </c>
      <c r="P678" s="139">
        <v>0</v>
      </c>
      <c r="Q678" s="139">
        <f>Q676</f>
        <v>75154.291052631597</v>
      </c>
      <c r="R678" s="139">
        <f t="shared" ref="R678" si="418">R676</f>
        <v>9823.4426315789478</v>
      </c>
      <c r="S678" s="139">
        <f>S676*12</f>
        <v>696000</v>
      </c>
      <c r="T678" s="140"/>
      <c r="U678" s="139">
        <f>U676*24</f>
        <v>717456</v>
      </c>
      <c r="V678" s="139">
        <f t="shared" ref="V678:W678" si="419">V676*24</f>
        <v>21456</v>
      </c>
      <c r="W678" s="139">
        <f t="shared" si="419"/>
        <v>0</v>
      </c>
      <c r="X678" s="139">
        <f>X676*24</f>
        <v>696000</v>
      </c>
      <c r="Y678" s="474"/>
      <c r="AD678" s="6"/>
      <c r="AE678" s="6"/>
    </row>
    <row r="679" spans="1:31" s="5" customFormat="1" x14ac:dyDescent="0.25">
      <c r="A679" s="4"/>
      <c r="B679" s="45"/>
      <c r="C679" s="46"/>
      <c r="D679" s="13"/>
      <c r="E679" s="433"/>
      <c r="F679" s="363"/>
      <c r="G679" s="363"/>
      <c r="H679" s="248"/>
      <c r="I679" s="142"/>
      <c r="J679" s="142"/>
      <c r="K679" s="142"/>
      <c r="L679" s="142"/>
      <c r="M679" s="142"/>
      <c r="N679" s="142"/>
      <c r="O679" s="142"/>
      <c r="P679" s="142"/>
      <c r="Q679" s="142"/>
      <c r="R679" s="142"/>
      <c r="S679" s="142"/>
      <c r="T679" s="140"/>
      <c r="U679" s="142"/>
      <c r="V679" s="142"/>
      <c r="W679" s="142"/>
      <c r="X679" s="142"/>
      <c r="Y679" s="474"/>
      <c r="AD679" s="6"/>
      <c r="AE679" s="6"/>
    </row>
    <row r="680" spans="1:31" s="5" customFormat="1" ht="105" customHeight="1" x14ac:dyDescent="0.25">
      <c r="A680" s="4"/>
      <c r="B680" s="45"/>
      <c r="C680" s="46"/>
      <c r="D680" s="13"/>
      <c r="E680" s="433"/>
      <c r="F680" s="363"/>
      <c r="G680" s="363"/>
      <c r="H680" s="248"/>
      <c r="I680" s="142"/>
      <c r="J680" s="142"/>
      <c r="K680" s="142"/>
      <c r="L680" s="142"/>
      <c r="M680" s="142"/>
      <c r="N680" s="142"/>
      <c r="O680" s="142"/>
      <c r="P680" s="142"/>
      <c r="Q680" s="142"/>
      <c r="R680" s="142"/>
      <c r="S680" s="142"/>
      <c r="T680" s="140"/>
      <c r="U680" s="142"/>
      <c r="V680" s="142"/>
      <c r="W680" s="142"/>
      <c r="X680" s="142"/>
      <c r="Y680" s="474"/>
      <c r="AD680" s="6"/>
      <c r="AE680" s="6"/>
    </row>
    <row r="681" spans="1:31" s="5" customFormat="1" ht="76.5" customHeight="1" x14ac:dyDescent="0.25">
      <c r="A681" s="4"/>
      <c r="B681" s="45"/>
      <c r="C681" s="46"/>
      <c r="D681" s="13"/>
      <c r="E681" s="13"/>
      <c r="F681" s="248"/>
      <c r="G681" s="248"/>
      <c r="H681" s="248"/>
      <c r="I681" s="142"/>
      <c r="J681" s="142"/>
      <c r="K681" s="142"/>
      <c r="L681" s="142"/>
      <c r="M681" s="142"/>
      <c r="N681" s="142"/>
      <c r="O681" s="142"/>
      <c r="P681" s="142"/>
      <c r="Q681" s="142"/>
      <c r="R681" s="142"/>
      <c r="S681" s="142"/>
      <c r="T681" s="140"/>
      <c r="U681" s="142"/>
      <c r="V681" s="142"/>
      <c r="W681" s="142"/>
      <c r="X681" s="142"/>
      <c r="Y681" s="474"/>
      <c r="AD681" s="6"/>
      <c r="AE681" s="6"/>
    </row>
    <row r="682" spans="1:31" s="5" customFormat="1" ht="60.75" customHeight="1" thickBot="1" x14ac:dyDescent="0.3">
      <c r="A682" s="4"/>
      <c r="B682" s="45"/>
      <c r="C682" s="46"/>
      <c r="D682" s="13"/>
      <c r="E682" s="13"/>
      <c r="F682" s="248"/>
      <c r="G682" s="248"/>
      <c r="H682" s="248"/>
      <c r="I682" s="142"/>
      <c r="J682" s="142"/>
      <c r="K682" s="142"/>
      <c r="L682" s="142"/>
      <c r="M682" s="142"/>
      <c r="N682" s="142"/>
      <c r="O682" s="142"/>
      <c r="P682" s="142"/>
      <c r="Q682" s="142"/>
      <c r="R682" s="142"/>
      <c r="S682" s="142"/>
      <c r="T682" s="140"/>
      <c r="U682" s="142"/>
      <c r="V682" s="142"/>
      <c r="W682" s="142"/>
      <c r="X682" s="142"/>
      <c r="Y682" s="474"/>
      <c r="AD682" s="6"/>
      <c r="AE682" s="6"/>
    </row>
    <row r="683" spans="1:31" s="5" customFormat="1" ht="57" customHeight="1" thickBot="1" x14ac:dyDescent="0.3">
      <c r="A683" s="540" t="s">
        <v>1306</v>
      </c>
      <c r="B683" s="541"/>
      <c r="C683" s="526"/>
      <c r="D683" s="526"/>
      <c r="E683" s="526"/>
      <c r="F683" s="526"/>
      <c r="G683" s="526"/>
      <c r="H683" s="526"/>
      <c r="I683" s="526"/>
      <c r="J683" s="526"/>
      <c r="K683" s="526"/>
      <c r="L683" s="526"/>
      <c r="M683" s="526"/>
      <c r="N683" s="526"/>
      <c r="O683" s="526"/>
      <c r="P683" s="526"/>
      <c r="Q683" s="526"/>
      <c r="R683" s="526"/>
      <c r="S683" s="526"/>
      <c r="T683" s="8"/>
      <c r="U683" s="525"/>
      <c r="V683" s="525"/>
      <c r="W683" s="529"/>
      <c r="X683" s="529"/>
      <c r="Y683" s="474"/>
      <c r="AD683" s="6"/>
      <c r="AE683" s="6"/>
    </row>
    <row r="684" spans="1:31" s="5" customFormat="1" ht="71.25" customHeight="1" thickBot="1" x14ac:dyDescent="0.3">
      <c r="A684" s="542" t="s">
        <v>1486</v>
      </c>
      <c r="B684" s="542"/>
      <c r="C684" s="526"/>
      <c r="D684" s="526"/>
      <c r="E684" s="526"/>
      <c r="F684" s="526"/>
      <c r="G684" s="526"/>
      <c r="H684" s="526"/>
      <c r="I684" s="526"/>
      <c r="J684" s="526"/>
      <c r="K684" s="526"/>
      <c r="L684" s="526"/>
      <c r="M684" s="526"/>
      <c r="N684" s="526"/>
      <c r="O684" s="526"/>
      <c r="P684" s="526"/>
      <c r="Q684" s="526"/>
      <c r="R684" s="526"/>
      <c r="S684" s="526"/>
      <c r="T684" s="8"/>
      <c r="U684" s="525"/>
      <c r="V684" s="525"/>
      <c r="W684" s="529"/>
      <c r="X684" s="529"/>
      <c r="Y684" s="474"/>
      <c r="AD684" s="6"/>
      <c r="AE684" s="6"/>
    </row>
    <row r="685" spans="1:31" s="5" customFormat="1" ht="93" customHeight="1" thickBot="1" x14ac:dyDescent="0.3">
      <c r="A685" s="544" t="s">
        <v>1715</v>
      </c>
      <c r="B685" s="544"/>
      <c r="C685" s="526"/>
      <c r="D685" s="526"/>
      <c r="E685" s="526"/>
      <c r="F685" s="526"/>
      <c r="G685" s="526"/>
      <c r="H685" s="526"/>
      <c r="I685" s="526"/>
      <c r="J685" s="526"/>
      <c r="K685" s="526"/>
      <c r="L685" s="526"/>
      <c r="M685" s="526"/>
      <c r="N685" s="526"/>
      <c r="O685" s="526"/>
      <c r="P685" s="526"/>
      <c r="Q685" s="526"/>
      <c r="R685" s="526"/>
      <c r="S685" s="526"/>
      <c r="T685" s="8"/>
      <c r="U685" s="525"/>
      <c r="V685" s="525"/>
      <c r="W685" s="529"/>
      <c r="X685" s="529"/>
      <c r="Y685" s="474"/>
      <c r="AD685" s="6"/>
      <c r="AE685" s="6"/>
    </row>
    <row r="686" spans="1:31" s="5" customFormat="1" ht="142.5" customHeight="1" thickBot="1" x14ac:dyDescent="0.3">
      <c r="A686" s="543" t="s">
        <v>1714</v>
      </c>
      <c r="B686" s="543"/>
      <c r="C686" s="528"/>
      <c r="D686" s="530"/>
      <c r="E686" s="530"/>
      <c r="F686" s="528"/>
      <c r="G686" s="528"/>
      <c r="H686" s="528"/>
      <c r="I686" s="527"/>
      <c r="J686" s="527"/>
      <c r="K686" s="527"/>
      <c r="L686" s="528"/>
      <c r="M686" s="527"/>
      <c r="N686" s="528"/>
      <c r="O686" s="527"/>
      <c r="P686" s="527"/>
      <c r="Q686" s="527"/>
      <c r="R686" s="527"/>
      <c r="S686" s="527"/>
      <c r="T686" s="9"/>
      <c r="U686" s="527"/>
      <c r="V686" s="527"/>
      <c r="W686" s="528"/>
      <c r="X686" s="528"/>
      <c r="Y686" s="474"/>
      <c r="AD686" s="6"/>
      <c r="AE686" s="6"/>
    </row>
    <row r="687" spans="1:31" s="5" customFormat="1" ht="93.75" thickBot="1" x14ac:dyDescent="0.3">
      <c r="A687" s="166" t="s">
        <v>1324</v>
      </c>
      <c r="B687" s="11" t="s">
        <v>0</v>
      </c>
      <c r="C687" s="11" t="s">
        <v>1</v>
      </c>
      <c r="D687" s="11" t="s">
        <v>2</v>
      </c>
      <c r="E687" s="11" t="s">
        <v>3</v>
      </c>
      <c r="F687" s="11" t="s">
        <v>4</v>
      </c>
      <c r="G687" s="11" t="s">
        <v>5</v>
      </c>
      <c r="H687" s="11" t="s">
        <v>1351</v>
      </c>
      <c r="I687" s="12" t="s">
        <v>6</v>
      </c>
      <c r="J687" s="12" t="s">
        <v>7</v>
      </c>
      <c r="K687" s="12" t="s">
        <v>8</v>
      </c>
      <c r="L687" s="11" t="s">
        <v>9</v>
      </c>
      <c r="M687" s="12" t="s">
        <v>10</v>
      </c>
      <c r="N687" s="11" t="s">
        <v>11</v>
      </c>
      <c r="O687" s="12" t="s">
        <v>12</v>
      </c>
      <c r="P687" s="12" t="s">
        <v>13</v>
      </c>
      <c r="Q687" s="12" t="s">
        <v>14</v>
      </c>
      <c r="R687" s="12" t="s">
        <v>15</v>
      </c>
      <c r="S687" s="12" t="s">
        <v>16</v>
      </c>
      <c r="U687" s="12" t="s">
        <v>17</v>
      </c>
      <c r="V687" s="12" t="s">
        <v>18</v>
      </c>
      <c r="W687" s="11" t="s">
        <v>19</v>
      </c>
      <c r="X687" s="11" t="s">
        <v>20</v>
      </c>
      <c r="Y687" s="474"/>
      <c r="AD687" s="6"/>
      <c r="AE687" s="6"/>
    </row>
    <row r="688" spans="1:31" s="5" customFormat="1" x14ac:dyDescent="0.25">
      <c r="A688" s="42">
        <v>411</v>
      </c>
      <c r="B688" s="480" t="s">
        <v>1051</v>
      </c>
      <c r="C688" s="223" t="s">
        <v>1405</v>
      </c>
      <c r="D688" s="222" t="s">
        <v>28</v>
      </c>
      <c r="E688" s="427">
        <v>45536</v>
      </c>
      <c r="F688" s="271" t="s">
        <v>1052</v>
      </c>
      <c r="G688" s="271" t="s">
        <v>1053</v>
      </c>
      <c r="H688" s="271">
        <f>+I688/30.4</f>
        <v>357.36842105263162</v>
      </c>
      <c r="I688" s="64">
        <f>+U688*2</f>
        <v>10864</v>
      </c>
      <c r="J688" s="64">
        <f t="shared" ref="J688" si="420">+I688/30.4*40</f>
        <v>14294.736842105265</v>
      </c>
      <c r="K688" s="64">
        <f t="shared" ref="K688" si="421">+I688/30.4*20*0.25</f>
        <v>1786.8421052631581</v>
      </c>
      <c r="L688" s="492">
        <v>0</v>
      </c>
      <c r="M688" s="64">
        <v>836.24</v>
      </c>
      <c r="N688" s="492">
        <v>2.62</v>
      </c>
      <c r="O688" s="64">
        <f>+V688*2</f>
        <v>864</v>
      </c>
      <c r="P688" s="65">
        <f t="shared" ref="P688" si="422">+M688+N688+O688</f>
        <v>1702.8600000000001</v>
      </c>
      <c r="Q688" s="65">
        <f t="shared" ref="Q688" si="423">+J688-M688</f>
        <v>13458.496842105265</v>
      </c>
      <c r="R688" s="65">
        <f t="shared" ref="R688" si="424">K688-N688</f>
        <v>1784.2221052631583</v>
      </c>
      <c r="S688" s="65">
        <f t="shared" ref="S688" si="425">I688-O688</f>
        <v>10000</v>
      </c>
      <c r="T688" s="66"/>
      <c r="U688" s="65">
        <v>5432</v>
      </c>
      <c r="V688" s="65">
        <f>+U688-X688</f>
        <v>432</v>
      </c>
      <c r="W688" s="355">
        <v>0</v>
      </c>
      <c r="X688" s="68">
        <v>5000</v>
      </c>
      <c r="Y688" s="474"/>
      <c r="AD688" s="6"/>
      <c r="AE688" s="6"/>
    </row>
    <row r="689" spans="1:31" s="5" customFormat="1" x14ac:dyDescent="0.25">
      <c r="A689" s="42">
        <v>412</v>
      </c>
      <c r="B689" s="328" t="s">
        <v>1175</v>
      </c>
      <c r="C689" s="182" t="s">
        <v>1406</v>
      </c>
      <c r="D689" s="318" t="s">
        <v>135</v>
      </c>
      <c r="E689" s="419">
        <v>45536</v>
      </c>
      <c r="F689" s="177" t="s">
        <v>1176</v>
      </c>
      <c r="G689" s="177" t="s">
        <v>1177</v>
      </c>
      <c r="H689" s="271">
        <f t="shared" ref="H689:H752" si="426">+I689/30.4</f>
        <v>357.36842105263162</v>
      </c>
      <c r="I689" s="64">
        <f t="shared" ref="I689:I752" si="427">+U689*2</f>
        <v>10864</v>
      </c>
      <c r="J689" s="64">
        <f t="shared" ref="J689:J752" si="428">+I689/30.4*40</f>
        <v>14294.736842105265</v>
      </c>
      <c r="K689" s="64">
        <f t="shared" ref="K689:K752" si="429">+I689/30.4*20*0.25</f>
        <v>1786.8421052631581</v>
      </c>
      <c r="L689" s="492">
        <v>0</v>
      </c>
      <c r="M689" s="64">
        <v>836.24</v>
      </c>
      <c r="N689" s="492">
        <v>2.62</v>
      </c>
      <c r="O689" s="64">
        <f t="shared" ref="O689:O752" si="430">+V689*2</f>
        <v>864</v>
      </c>
      <c r="P689" s="65">
        <f t="shared" ref="P689:P752" si="431">+M689+N689+O689</f>
        <v>1702.8600000000001</v>
      </c>
      <c r="Q689" s="65">
        <f t="shared" ref="Q689:Q752" si="432">+J689-M689</f>
        <v>13458.496842105265</v>
      </c>
      <c r="R689" s="65">
        <f t="shared" ref="R689:R752" si="433">K689-N689</f>
        <v>1784.2221052631583</v>
      </c>
      <c r="S689" s="65">
        <f t="shared" ref="S689:S752" si="434">I689-O689</f>
        <v>10000</v>
      </c>
      <c r="T689" s="66"/>
      <c r="U689" s="75">
        <v>5432</v>
      </c>
      <c r="V689" s="65">
        <f t="shared" ref="V689:V752" si="435">+U689-X689</f>
        <v>432</v>
      </c>
      <c r="W689" s="356">
        <v>0</v>
      </c>
      <c r="X689" s="81">
        <v>5000</v>
      </c>
      <c r="Y689" s="474"/>
      <c r="AD689" s="6"/>
      <c r="AE689" s="6"/>
    </row>
    <row r="690" spans="1:31" s="5" customFormat="1" x14ac:dyDescent="0.25">
      <c r="A690" s="42">
        <v>413</v>
      </c>
      <c r="B690" s="481" t="s">
        <v>1054</v>
      </c>
      <c r="C690" s="182" t="s">
        <v>1407</v>
      </c>
      <c r="D690" s="318" t="s">
        <v>135</v>
      </c>
      <c r="E690" s="419">
        <v>45536</v>
      </c>
      <c r="F690" s="183" t="s">
        <v>1055</v>
      </c>
      <c r="G690" s="183" t="s">
        <v>1056</v>
      </c>
      <c r="H690" s="271">
        <f t="shared" si="426"/>
        <v>269.21052631578948</v>
      </c>
      <c r="I690" s="64">
        <f t="shared" si="427"/>
        <v>8184</v>
      </c>
      <c r="J690" s="64">
        <f t="shared" si="428"/>
        <v>10768.42105263158</v>
      </c>
      <c r="K690" s="64">
        <f t="shared" si="429"/>
        <v>1346.0526315789475</v>
      </c>
      <c r="L690" s="492">
        <v>0</v>
      </c>
      <c r="M690" s="64">
        <v>485.22</v>
      </c>
      <c r="N690" s="492">
        <v>0</v>
      </c>
      <c r="O690" s="64">
        <f t="shared" si="430"/>
        <v>184</v>
      </c>
      <c r="P690" s="65">
        <f t="shared" si="431"/>
        <v>669.22</v>
      </c>
      <c r="Q690" s="65">
        <f t="shared" si="432"/>
        <v>10283.201052631581</v>
      </c>
      <c r="R690" s="65">
        <f t="shared" si="433"/>
        <v>1346.0526315789475</v>
      </c>
      <c r="S690" s="65">
        <f t="shared" si="434"/>
        <v>8000</v>
      </c>
      <c r="T690" s="76"/>
      <c r="U690" s="75">
        <v>4092</v>
      </c>
      <c r="V690" s="65">
        <f t="shared" si="435"/>
        <v>92</v>
      </c>
      <c r="W690" s="357">
        <v>0</v>
      </c>
      <c r="X690" s="78">
        <v>4000</v>
      </c>
      <c r="Y690" s="474"/>
      <c r="AD690" s="6"/>
      <c r="AE690" s="6"/>
    </row>
    <row r="691" spans="1:31" s="5" customFormat="1" ht="93" x14ac:dyDescent="0.25">
      <c r="A691" s="42">
        <v>414</v>
      </c>
      <c r="B691" s="481" t="s">
        <v>1057</v>
      </c>
      <c r="C691" s="176" t="s">
        <v>1408</v>
      </c>
      <c r="D691" s="229" t="s">
        <v>135</v>
      </c>
      <c r="E691" s="419">
        <v>45536</v>
      </c>
      <c r="F691" s="183" t="s">
        <v>1388</v>
      </c>
      <c r="G691" s="183" t="s">
        <v>1058</v>
      </c>
      <c r="H691" s="271">
        <f t="shared" si="426"/>
        <v>269.21052631578948</v>
      </c>
      <c r="I691" s="64">
        <f t="shared" si="427"/>
        <v>8184</v>
      </c>
      <c r="J691" s="64">
        <f t="shared" si="428"/>
        <v>10768.42105263158</v>
      </c>
      <c r="K691" s="64">
        <f t="shared" si="429"/>
        <v>1346.0526315789475</v>
      </c>
      <c r="L691" s="492">
        <v>0</v>
      </c>
      <c r="M691" s="64">
        <v>485.22</v>
      </c>
      <c r="N691" s="492">
        <v>0</v>
      </c>
      <c r="O691" s="64">
        <f t="shared" si="430"/>
        <v>184</v>
      </c>
      <c r="P691" s="65">
        <f t="shared" si="431"/>
        <v>669.22</v>
      </c>
      <c r="Q691" s="65">
        <f t="shared" si="432"/>
        <v>10283.201052631581</v>
      </c>
      <c r="R691" s="65">
        <f t="shared" si="433"/>
        <v>1346.0526315789475</v>
      </c>
      <c r="S691" s="65">
        <f t="shared" si="434"/>
        <v>8000</v>
      </c>
      <c r="T691" s="76"/>
      <c r="U691" s="75">
        <v>4092</v>
      </c>
      <c r="V691" s="65">
        <f t="shared" si="435"/>
        <v>92</v>
      </c>
      <c r="W691" s="184">
        <v>0</v>
      </c>
      <c r="X691" s="78">
        <v>4000</v>
      </c>
      <c r="Y691" s="474"/>
      <c r="AD691" s="6"/>
      <c r="AE691" s="6"/>
    </row>
    <row r="692" spans="1:31" s="5" customFormat="1" x14ac:dyDescent="0.25">
      <c r="A692" s="42">
        <v>415</v>
      </c>
      <c r="B692" s="328" t="s">
        <v>1171</v>
      </c>
      <c r="C692" s="182" t="s">
        <v>1172</v>
      </c>
      <c r="D692" s="318" t="s">
        <v>135</v>
      </c>
      <c r="E692" s="419">
        <v>45536</v>
      </c>
      <c r="F692" s="177" t="s">
        <v>1173</v>
      </c>
      <c r="G692" s="177" t="s">
        <v>1174</v>
      </c>
      <c r="H692" s="271">
        <f t="shared" si="426"/>
        <v>269.21052631578948</v>
      </c>
      <c r="I692" s="64">
        <f t="shared" si="427"/>
        <v>8184</v>
      </c>
      <c r="J692" s="64">
        <f t="shared" si="428"/>
        <v>10768.42105263158</v>
      </c>
      <c r="K692" s="64">
        <f t="shared" si="429"/>
        <v>1346.0526315789475</v>
      </c>
      <c r="L692" s="492">
        <v>0</v>
      </c>
      <c r="M692" s="64">
        <v>485.22</v>
      </c>
      <c r="N692" s="492">
        <v>0</v>
      </c>
      <c r="O692" s="64">
        <f t="shared" si="430"/>
        <v>184</v>
      </c>
      <c r="P692" s="65">
        <f t="shared" si="431"/>
        <v>669.22</v>
      </c>
      <c r="Q692" s="65">
        <f t="shared" si="432"/>
        <v>10283.201052631581</v>
      </c>
      <c r="R692" s="65">
        <f t="shared" si="433"/>
        <v>1346.0526315789475</v>
      </c>
      <c r="S692" s="65">
        <f t="shared" si="434"/>
        <v>8000</v>
      </c>
      <c r="T692" s="66"/>
      <c r="U692" s="75">
        <v>4092</v>
      </c>
      <c r="V692" s="65">
        <f t="shared" si="435"/>
        <v>92</v>
      </c>
      <c r="W692" s="184">
        <v>0</v>
      </c>
      <c r="X692" s="81">
        <v>4000</v>
      </c>
      <c r="Y692" s="474"/>
      <c r="AD692" s="6"/>
      <c r="AE692" s="6"/>
    </row>
    <row r="693" spans="1:31" s="5" customFormat="1" x14ac:dyDescent="0.25">
      <c r="A693" s="42">
        <v>416</v>
      </c>
      <c r="B693" s="481" t="s">
        <v>1203</v>
      </c>
      <c r="C693" s="182" t="s">
        <v>1204</v>
      </c>
      <c r="D693" s="229" t="s">
        <v>135</v>
      </c>
      <c r="E693" s="419">
        <v>45536</v>
      </c>
      <c r="F693" s="183" t="s">
        <v>1205</v>
      </c>
      <c r="G693" s="183" t="s">
        <v>1206</v>
      </c>
      <c r="H693" s="271">
        <f t="shared" si="426"/>
        <v>269.21052631578948</v>
      </c>
      <c r="I693" s="64">
        <f t="shared" si="427"/>
        <v>8184</v>
      </c>
      <c r="J693" s="64">
        <f t="shared" si="428"/>
        <v>10768.42105263158</v>
      </c>
      <c r="K693" s="64">
        <f t="shared" si="429"/>
        <v>1346.0526315789475</v>
      </c>
      <c r="L693" s="492">
        <v>0</v>
      </c>
      <c r="M693" s="64">
        <v>485.22</v>
      </c>
      <c r="N693" s="492">
        <v>0</v>
      </c>
      <c r="O693" s="64">
        <f t="shared" si="430"/>
        <v>184</v>
      </c>
      <c r="P693" s="65">
        <f t="shared" si="431"/>
        <v>669.22</v>
      </c>
      <c r="Q693" s="65">
        <f t="shared" si="432"/>
        <v>10283.201052631581</v>
      </c>
      <c r="R693" s="65">
        <f t="shared" si="433"/>
        <v>1346.0526315789475</v>
      </c>
      <c r="S693" s="65">
        <f t="shared" si="434"/>
        <v>8000</v>
      </c>
      <c r="T693" s="76"/>
      <c r="U693" s="75">
        <v>4092</v>
      </c>
      <c r="V693" s="65">
        <f t="shared" si="435"/>
        <v>92</v>
      </c>
      <c r="W693" s="184">
        <v>0</v>
      </c>
      <c r="X693" s="78">
        <v>4000</v>
      </c>
      <c r="Y693" s="474"/>
      <c r="AD693" s="6"/>
      <c r="AE693" s="6"/>
    </row>
    <row r="694" spans="1:31" s="5" customFormat="1" x14ac:dyDescent="0.25">
      <c r="A694" s="42">
        <v>417</v>
      </c>
      <c r="B694" s="328" t="s">
        <v>1230</v>
      </c>
      <c r="C694" s="182" t="s">
        <v>1231</v>
      </c>
      <c r="D694" s="229" t="s">
        <v>135</v>
      </c>
      <c r="E694" s="419">
        <v>45536</v>
      </c>
      <c r="F694" s="177" t="s">
        <v>1232</v>
      </c>
      <c r="G694" s="177" t="s">
        <v>1233</v>
      </c>
      <c r="H694" s="271">
        <f t="shared" si="426"/>
        <v>269.21052631578948</v>
      </c>
      <c r="I694" s="64">
        <f t="shared" si="427"/>
        <v>8184</v>
      </c>
      <c r="J694" s="64">
        <f t="shared" si="428"/>
        <v>10768.42105263158</v>
      </c>
      <c r="K694" s="64">
        <f t="shared" si="429"/>
        <v>1346.0526315789475</v>
      </c>
      <c r="L694" s="492">
        <v>0</v>
      </c>
      <c r="M694" s="64">
        <v>485.22</v>
      </c>
      <c r="N694" s="492">
        <v>0</v>
      </c>
      <c r="O694" s="64">
        <f t="shared" si="430"/>
        <v>184</v>
      </c>
      <c r="P694" s="65">
        <f t="shared" si="431"/>
        <v>669.22</v>
      </c>
      <c r="Q694" s="65">
        <f t="shared" si="432"/>
        <v>10283.201052631581</v>
      </c>
      <c r="R694" s="65">
        <f t="shared" si="433"/>
        <v>1346.0526315789475</v>
      </c>
      <c r="S694" s="65">
        <f t="shared" si="434"/>
        <v>8000</v>
      </c>
      <c r="T694" s="329"/>
      <c r="U694" s="75">
        <v>4092</v>
      </c>
      <c r="V694" s="65">
        <f t="shared" si="435"/>
        <v>92</v>
      </c>
      <c r="W694" s="184">
        <v>0</v>
      </c>
      <c r="X694" s="81">
        <v>4000</v>
      </c>
      <c r="Y694" s="474"/>
      <c r="AD694" s="6"/>
      <c r="AE694" s="6"/>
    </row>
    <row r="695" spans="1:31" s="5" customFormat="1" x14ac:dyDescent="0.25">
      <c r="A695" s="42">
        <v>418</v>
      </c>
      <c r="B695" s="481" t="s">
        <v>1237</v>
      </c>
      <c r="C695" s="182" t="s">
        <v>1409</v>
      </c>
      <c r="D695" s="229" t="s">
        <v>135</v>
      </c>
      <c r="E695" s="419">
        <v>45536</v>
      </c>
      <c r="F695" s="183" t="s">
        <v>1238</v>
      </c>
      <c r="G695" s="183" t="s">
        <v>1239</v>
      </c>
      <c r="H695" s="271">
        <f t="shared" si="426"/>
        <v>269.21052631578948</v>
      </c>
      <c r="I695" s="64">
        <f t="shared" si="427"/>
        <v>8184</v>
      </c>
      <c r="J695" s="64">
        <f t="shared" si="428"/>
        <v>10768.42105263158</v>
      </c>
      <c r="K695" s="64">
        <f t="shared" si="429"/>
        <v>1346.0526315789475</v>
      </c>
      <c r="L695" s="492">
        <v>0</v>
      </c>
      <c r="M695" s="64">
        <v>485.22</v>
      </c>
      <c r="N695" s="492">
        <v>0</v>
      </c>
      <c r="O695" s="64">
        <f t="shared" si="430"/>
        <v>184</v>
      </c>
      <c r="P695" s="65">
        <f t="shared" si="431"/>
        <v>669.22</v>
      </c>
      <c r="Q695" s="65">
        <f t="shared" si="432"/>
        <v>10283.201052631581</v>
      </c>
      <c r="R695" s="65">
        <f t="shared" si="433"/>
        <v>1346.0526315789475</v>
      </c>
      <c r="S695" s="65">
        <f t="shared" si="434"/>
        <v>8000</v>
      </c>
      <c r="T695" s="76"/>
      <c r="U695" s="75">
        <v>4092</v>
      </c>
      <c r="V695" s="65">
        <f t="shared" si="435"/>
        <v>92</v>
      </c>
      <c r="W695" s="184">
        <v>0</v>
      </c>
      <c r="X695" s="78">
        <v>4000</v>
      </c>
      <c r="Y695" s="474"/>
      <c r="AD695" s="6"/>
      <c r="AE695" s="6"/>
    </row>
    <row r="696" spans="1:31" s="5" customFormat="1" ht="93" x14ac:dyDescent="0.25">
      <c r="A696" s="42">
        <v>419</v>
      </c>
      <c r="B696" s="481" t="s">
        <v>1410</v>
      </c>
      <c r="C696" s="176" t="s">
        <v>1411</v>
      </c>
      <c r="D696" s="318" t="s">
        <v>135</v>
      </c>
      <c r="E696" s="419">
        <v>45536</v>
      </c>
      <c r="F696" s="183" t="s">
        <v>1178</v>
      </c>
      <c r="G696" s="183" t="s">
        <v>1179</v>
      </c>
      <c r="H696" s="271">
        <f t="shared" si="426"/>
        <v>232.23684210526318</v>
      </c>
      <c r="I696" s="64">
        <f t="shared" si="427"/>
        <v>7060</v>
      </c>
      <c r="J696" s="64">
        <f t="shared" si="428"/>
        <v>9289.4736842105267</v>
      </c>
      <c r="K696" s="64">
        <f t="shared" si="429"/>
        <v>1161.1842105263158</v>
      </c>
      <c r="L696" s="492">
        <v>0</v>
      </c>
      <c r="M696" s="64">
        <v>343.87</v>
      </c>
      <c r="N696" s="492">
        <v>0</v>
      </c>
      <c r="O696" s="64">
        <f t="shared" si="430"/>
        <v>60</v>
      </c>
      <c r="P696" s="65">
        <f t="shared" si="431"/>
        <v>403.87</v>
      </c>
      <c r="Q696" s="65">
        <f t="shared" si="432"/>
        <v>8945.6036842105259</v>
      </c>
      <c r="R696" s="65">
        <f t="shared" si="433"/>
        <v>1161.1842105263158</v>
      </c>
      <c r="S696" s="65">
        <f t="shared" si="434"/>
        <v>7000</v>
      </c>
      <c r="T696" s="76"/>
      <c r="U696" s="75">
        <v>3530</v>
      </c>
      <c r="V696" s="65">
        <f t="shared" si="435"/>
        <v>30</v>
      </c>
      <c r="W696" s="184">
        <v>0</v>
      </c>
      <c r="X696" s="78">
        <v>3500</v>
      </c>
      <c r="Y696" s="474"/>
      <c r="AD696" s="6"/>
      <c r="AE696" s="6"/>
    </row>
    <row r="697" spans="1:31" s="5" customFormat="1" x14ac:dyDescent="0.25">
      <c r="A697" s="42">
        <v>420</v>
      </c>
      <c r="B697" s="481" t="s">
        <v>1063</v>
      </c>
      <c r="C697" s="182" t="s">
        <v>1064</v>
      </c>
      <c r="D697" s="229" t="s">
        <v>135</v>
      </c>
      <c r="E697" s="419">
        <v>45536</v>
      </c>
      <c r="F697" s="183" t="s">
        <v>1065</v>
      </c>
      <c r="G697" s="183" t="s">
        <v>1066</v>
      </c>
      <c r="H697" s="271">
        <f t="shared" si="426"/>
        <v>197.36842105263159</v>
      </c>
      <c r="I697" s="64">
        <f t="shared" si="427"/>
        <v>6000</v>
      </c>
      <c r="J697" s="64">
        <f t="shared" si="428"/>
        <v>7894.7368421052633</v>
      </c>
      <c r="K697" s="64">
        <f t="shared" si="429"/>
        <v>986.84210526315792</v>
      </c>
      <c r="L697" s="492">
        <v>0</v>
      </c>
      <c r="M697" s="64">
        <v>254.61</v>
      </c>
      <c r="N697" s="492">
        <v>0</v>
      </c>
      <c r="O697" s="64">
        <f t="shared" si="430"/>
        <v>0</v>
      </c>
      <c r="P697" s="65">
        <f t="shared" si="431"/>
        <v>254.61</v>
      </c>
      <c r="Q697" s="65">
        <f t="shared" si="432"/>
        <v>7640.1268421052637</v>
      </c>
      <c r="R697" s="65">
        <f t="shared" si="433"/>
        <v>986.84210526315792</v>
      </c>
      <c r="S697" s="65">
        <f t="shared" si="434"/>
        <v>6000</v>
      </c>
      <c r="T697" s="76"/>
      <c r="U697" s="75">
        <v>3000</v>
      </c>
      <c r="V697" s="65">
        <f t="shared" si="435"/>
        <v>0</v>
      </c>
      <c r="W697" s="184">
        <v>0</v>
      </c>
      <c r="X697" s="262">
        <v>3000</v>
      </c>
      <c r="Y697" s="474"/>
      <c r="AD697" s="6"/>
      <c r="AE697" s="6"/>
    </row>
    <row r="698" spans="1:31" s="5" customFormat="1" x14ac:dyDescent="0.25">
      <c r="A698" s="42">
        <v>421</v>
      </c>
      <c r="B698" s="481" t="s">
        <v>1075</v>
      </c>
      <c r="C698" s="182" t="s">
        <v>1412</v>
      </c>
      <c r="D698" s="318" t="s">
        <v>135</v>
      </c>
      <c r="E698" s="419">
        <v>45536</v>
      </c>
      <c r="F698" s="183" t="s">
        <v>1076</v>
      </c>
      <c r="G698" s="183" t="s">
        <v>1077</v>
      </c>
      <c r="H698" s="271">
        <f t="shared" si="426"/>
        <v>197.36842105263159</v>
      </c>
      <c r="I698" s="64">
        <f t="shared" si="427"/>
        <v>6000</v>
      </c>
      <c r="J698" s="64">
        <f t="shared" si="428"/>
        <v>7894.7368421052633</v>
      </c>
      <c r="K698" s="64">
        <f t="shared" si="429"/>
        <v>986.84210526315792</v>
      </c>
      <c r="L698" s="492">
        <v>0</v>
      </c>
      <c r="M698" s="64">
        <v>254.61</v>
      </c>
      <c r="N698" s="492">
        <v>0</v>
      </c>
      <c r="O698" s="64">
        <f t="shared" si="430"/>
        <v>0</v>
      </c>
      <c r="P698" s="65">
        <f t="shared" si="431"/>
        <v>254.61</v>
      </c>
      <c r="Q698" s="65">
        <f t="shared" si="432"/>
        <v>7640.1268421052637</v>
      </c>
      <c r="R698" s="65">
        <f t="shared" si="433"/>
        <v>986.84210526315792</v>
      </c>
      <c r="S698" s="65">
        <f t="shared" si="434"/>
        <v>6000</v>
      </c>
      <c r="T698" s="76"/>
      <c r="U698" s="75">
        <v>3000</v>
      </c>
      <c r="V698" s="65">
        <f t="shared" si="435"/>
        <v>0</v>
      </c>
      <c r="W698" s="184">
        <v>0</v>
      </c>
      <c r="X698" s="78">
        <v>3000</v>
      </c>
      <c r="Y698" s="474"/>
      <c r="AD698" s="6"/>
      <c r="AE698" s="6"/>
    </row>
    <row r="699" spans="1:31" s="5" customFormat="1" x14ac:dyDescent="0.25">
      <c r="A699" s="42">
        <v>422</v>
      </c>
      <c r="B699" s="481" t="s">
        <v>1082</v>
      </c>
      <c r="C699" s="182" t="s">
        <v>1083</v>
      </c>
      <c r="D699" s="318" t="s">
        <v>135</v>
      </c>
      <c r="E699" s="419">
        <v>45536</v>
      </c>
      <c r="F699" s="183" t="s">
        <v>1084</v>
      </c>
      <c r="G699" s="183" t="s">
        <v>1085</v>
      </c>
      <c r="H699" s="271">
        <f t="shared" si="426"/>
        <v>197.36842105263159</v>
      </c>
      <c r="I699" s="64">
        <f t="shared" si="427"/>
        <v>6000</v>
      </c>
      <c r="J699" s="64">
        <f t="shared" si="428"/>
        <v>7894.7368421052633</v>
      </c>
      <c r="K699" s="64">
        <f t="shared" si="429"/>
        <v>986.84210526315792</v>
      </c>
      <c r="L699" s="492">
        <v>0</v>
      </c>
      <c r="M699" s="64">
        <v>254.61</v>
      </c>
      <c r="N699" s="492">
        <v>0</v>
      </c>
      <c r="O699" s="64">
        <f t="shared" si="430"/>
        <v>0</v>
      </c>
      <c r="P699" s="65">
        <f t="shared" si="431"/>
        <v>254.61</v>
      </c>
      <c r="Q699" s="65">
        <f t="shared" si="432"/>
        <v>7640.1268421052637</v>
      </c>
      <c r="R699" s="65">
        <f t="shared" si="433"/>
        <v>986.84210526315792</v>
      </c>
      <c r="S699" s="65">
        <f t="shared" si="434"/>
        <v>6000</v>
      </c>
      <c r="T699" s="76"/>
      <c r="U699" s="75">
        <v>3000</v>
      </c>
      <c r="V699" s="65">
        <f t="shared" si="435"/>
        <v>0</v>
      </c>
      <c r="W699" s="184">
        <v>0</v>
      </c>
      <c r="X699" s="78">
        <v>3000</v>
      </c>
      <c r="Y699" s="474"/>
      <c r="AD699" s="6"/>
      <c r="AE699" s="6"/>
    </row>
    <row r="700" spans="1:31" s="5" customFormat="1" x14ac:dyDescent="0.25">
      <c r="A700" s="42">
        <v>423</v>
      </c>
      <c r="B700" s="481" t="s">
        <v>1098</v>
      </c>
      <c r="C700" s="182" t="s">
        <v>1413</v>
      </c>
      <c r="D700" s="318" t="s">
        <v>135</v>
      </c>
      <c r="E700" s="419">
        <v>45536</v>
      </c>
      <c r="F700" s="183" t="s">
        <v>1389</v>
      </c>
      <c r="G700" s="183" t="s">
        <v>1099</v>
      </c>
      <c r="H700" s="271">
        <f t="shared" si="426"/>
        <v>269.21052631578948</v>
      </c>
      <c r="I700" s="64">
        <f t="shared" si="427"/>
        <v>8184</v>
      </c>
      <c r="J700" s="64">
        <f t="shared" si="428"/>
        <v>10768.42105263158</v>
      </c>
      <c r="K700" s="64">
        <f t="shared" si="429"/>
        <v>1346.0526315789475</v>
      </c>
      <c r="L700" s="492">
        <v>0</v>
      </c>
      <c r="M700" s="64">
        <v>485.22</v>
      </c>
      <c r="N700" s="492">
        <v>0</v>
      </c>
      <c r="O700" s="64">
        <f t="shared" si="430"/>
        <v>184</v>
      </c>
      <c r="P700" s="65">
        <f t="shared" si="431"/>
        <v>669.22</v>
      </c>
      <c r="Q700" s="65">
        <f t="shared" si="432"/>
        <v>10283.201052631581</v>
      </c>
      <c r="R700" s="65">
        <f t="shared" si="433"/>
        <v>1346.0526315789475</v>
      </c>
      <c r="S700" s="65">
        <f t="shared" si="434"/>
        <v>8000</v>
      </c>
      <c r="T700" s="76"/>
      <c r="U700" s="75">
        <v>4092</v>
      </c>
      <c r="V700" s="65">
        <f t="shared" si="435"/>
        <v>92</v>
      </c>
      <c r="W700" s="184">
        <v>0</v>
      </c>
      <c r="X700" s="78">
        <v>4000</v>
      </c>
      <c r="Y700" s="474"/>
      <c r="AD700" s="6"/>
      <c r="AE700" s="6"/>
    </row>
    <row r="701" spans="1:31" s="5" customFormat="1" ht="93" x14ac:dyDescent="0.25">
      <c r="A701" s="42">
        <v>424</v>
      </c>
      <c r="B701" s="481" t="s">
        <v>1109</v>
      </c>
      <c r="C701" s="176" t="s">
        <v>1414</v>
      </c>
      <c r="D701" s="229" t="s">
        <v>135</v>
      </c>
      <c r="E701" s="419">
        <v>45536</v>
      </c>
      <c r="F701" s="183" t="s">
        <v>1110</v>
      </c>
      <c r="G701" s="183" t="s">
        <v>1111</v>
      </c>
      <c r="H701" s="271">
        <f t="shared" si="426"/>
        <v>197.36842105263159</v>
      </c>
      <c r="I701" s="64">
        <f t="shared" si="427"/>
        <v>6000</v>
      </c>
      <c r="J701" s="64">
        <f t="shared" si="428"/>
        <v>7894.7368421052633</v>
      </c>
      <c r="K701" s="64">
        <f t="shared" si="429"/>
        <v>986.84210526315792</v>
      </c>
      <c r="L701" s="492">
        <v>0</v>
      </c>
      <c r="M701" s="64">
        <v>254.61</v>
      </c>
      <c r="N701" s="492">
        <v>0</v>
      </c>
      <c r="O701" s="64">
        <f t="shared" si="430"/>
        <v>0</v>
      </c>
      <c r="P701" s="65">
        <f t="shared" si="431"/>
        <v>254.61</v>
      </c>
      <c r="Q701" s="65">
        <f t="shared" si="432"/>
        <v>7640.1268421052637</v>
      </c>
      <c r="R701" s="65">
        <f t="shared" si="433"/>
        <v>986.84210526315792</v>
      </c>
      <c r="S701" s="65">
        <f t="shared" si="434"/>
        <v>6000</v>
      </c>
      <c r="T701" s="76"/>
      <c r="U701" s="75">
        <v>3000</v>
      </c>
      <c r="V701" s="65">
        <f t="shared" si="435"/>
        <v>0</v>
      </c>
      <c r="W701" s="184">
        <v>0</v>
      </c>
      <c r="X701" s="262">
        <v>3000</v>
      </c>
      <c r="Y701" s="474"/>
      <c r="AD701" s="6"/>
      <c r="AE701" s="6"/>
    </row>
    <row r="702" spans="1:31" s="5" customFormat="1" x14ac:dyDescent="0.25">
      <c r="A702" s="42">
        <v>425</v>
      </c>
      <c r="B702" s="481" t="s">
        <v>1128</v>
      </c>
      <c r="C702" s="182" t="s">
        <v>1415</v>
      </c>
      <c r="D702" s="229" t="s">
        <v>135</v>
      </c>
      <c r="E702" s="419">
        <v>45536</v>
      </c>
      <c r="F702" s="183" t="s">
        <v>1129</v>
      </c>
      <c r="G702" s="183" t="s">
        <v>1130</v>
      </c>
      <c r="H702" s="271">
        <f t="shared" si="426"/>
        <v>197.36842105263159</v>
      </c>
      <c r="I702" s="64">
        <f t="shared" si="427"/>
        <v>6000</v>
      </c>
      <c r="J702" s="64">
        <f t="shared" si="428"/>
        <v>7894.7368421052633</v>
      </c>
      <c r="K702" s="64">
        <f t="shared" si="429"/>
        <v>986.84210526315792</v>
      </c>
      <c r="L702" s="492">
        <v>0</v>
      </c>
      <c r="M702" s="64">
        <v>254.61</v>
      </c>
      <c r="N702" s="492">
        <v>0</v>
      </c>
      <c r="O702" s="64">
        <f t="shared" si="430"/>
        <v>0</v>
      </c>
      <c r="P702" s="65">
        <f t="shared" si="431"/>
        <v>254.61</v>
      </c>
      <c r="Q702" s="65">
        <f t="shared" si="432"/>
        <v>7640.1268421052637</v>
      </c>
      <c r="R702" s="65">
        <f t="shared" si="433"/>
        <v>986.84210526315792</v>
      </c>
      <c r="S702" s="65">
        <f t="shared" si="434"/>
        <v>6000</v>
      </c>
      <c r="T702" s="76"/>
      <c r="U702" s="75">
        <v>3000</v>
      </c>
      <c r="V702" s="65">
        <f t="shared" si="435"/>
        <v>0</v>
      </c>
      <c r="W702" s="184">
        <v>0</v>
      </c>
      <c r="X702" s="78">
        <v>3000</v>
      </c>
      <c r="Y702" s="474"/>
      <c r="AD702" s="6"/>
      <c r="AE702" s="6"/>
    </row>
    <row r="703" spans="1:31" s="5" customFormat="1" x14ac:dyDescent="0.25">
      <c r="A703" s="42">
        <v>426</v>
      </c>
      <c r="B703" s="481" t="s">
        <v>1135</v>
      </c>
      <c r="C703" s="182" t="s">
        <v>1136</v>
      </c>
      <c r="D703" s="318" t="s">
        <v>135</v>
      </c>
      <c r="E703" s="419">
        <v>45536</v>
      </c>
      <c r="F703" s="183" t="s">
        <v>1137</v>
      </c>
      <c r="G703" s="183" t="s">
        <v>1138</v>
      </c>
      <c r="H703" s="271">
        <f t="shared" si="426"/>
        <v>197.36842105263159</v>
      </c>
      <c r="I703" s="64">
        <f t="shared" si="427"/>
        <v>6000</v>
      </c>
      <c r="J703" s="64">
        <f t="shared" si="428"/>
        <v>7894.7368421052633</v>
      </c>
      <c r="K703" s="64">
        <f t="shared" si="429"/>
        <v>986.84210526315792</v>
      </c>
      <c r="L703" s="492">
        <v>0</v>
      </c>
      <c r="M703" s="64">
        <v>254.61</v>
      </c>
      <c r="N703" s="492">
        <v>0</v>
      </c>
      <c r="O703" s="64">
        <f t="shared" si="430"/>
        <v>0</v>
      </c>
      <c r="P703" s="65">
        <f t="shared" si="431"/>
        <v>254.61</v>
      </c>
      <c r="Q703" s="65">
        <f t="shared" si="432"/>
        <v>7640.1268421052637</v>
      </c>
      <c r="R703" s="65">
        <f t="shared" si="433"/>
        <v>986.84210526315792</v>
      </c>
      <c r="S703" s="65">
        <f t="shared" si="434"/>
        <v>6000</v>
      </c>
      <c r="T703" s="76"/>
      <c r="U703" s="75">
        <v>3000</v>
      </c>
      <c r="V703" s="65">
        <f t="shared" si="435"/>
        <v>0</v>
      </c>
      <c r="W703" s="184">
        <v>0</v>
      </c>
      <c r="X703" s="78">
        <v>3000</v>
      </c>
      <c r="Y703" s="474"/>
      <c r="AD703" s="6"/>
      <c r="AE703" s="6"/>
    </row>
    <row r="704" spans="1:31" s="5" customFormat="1" ht="93" x14ac:dyDescent="0.25">
      <c r="A704" s="42">
        <v>427</v>
      </c>
      <c r="B704" s="328" t="s">
        <v>1139</v>
      </c>
      <c r="C704" s="182" t="s">
        <v>1412</v>
      </c>
      <c r="D704" s="229" t="s">
        <v>135</v>
      </c>
      <c r="E704" s="419">
        <v>45536</v>
      </c>
      <c r="F704" s="183" t="s">
        <v>1140</v>
      </c>
      <c r="G704" s="183" t="s">
        <v>1141</v>
      </c>
      <c r="H704" s="271">
        <f t="shared" si="426"/>
        <v>197.36842105263159</v>
      </c>
      <c r="I704" s="64">
        <f t="shared" si="427"/>
        <v>6000</v>
      </c>
      <c r="J704" s="64">
        <f t="shared" si="428"/>
        <v>7894.7368421052633</v>
      </c>
      <c r="K704" s="64">
        <f t="shared" si="429"/>
        <v>986.84210526315792</v>
      </c>
      <c r="L704" s="492">
        <v>0</v>
      </c>
      <c r="M704" s="64">
        <v>254.61</v>
      </c>
      <c r="N704" s="492">
        <v>0</v>
      </c>
      <c r="O704" s="64">
        <f t="shared" si="430"/>
        <v>0</v>
      </c>
      <c r="P704" s="65">
        <f t="shared" si="431"/>
        <v>254.61</v>
      </c>
      <c r="Q704" s="65">
        <f t="shared" si="432"/>
        <v>7640.1268421052637</v>
      </c>
      <c r="R704" s="65">
        <f t="shared" si="433"/>
        <v>986.84210526315792</v>
      </c>
      <c r="S704" s="65">
        <f t="shared" si="434"/>
        <v>6000</v>
      </c>
      <c r="T704" s="76"/>
      <c r="U704" s="75">
        <v>3000</v>
      </c>
      <c r="V704" s="65">
        <f t="shared" si="435"/>
        <v>0</v>
      </c>
      <c r="W704" s="184">
        <v>0</v>
      </c>
      <c r="X704" s="78">
        <v>3000</v>
      </c>
      <c r="Y704" s="474"/>
      <c r="AD704" s="6"/>
      <c r="AE704" s="6"/>
    </row>
    <row r="705" spans="1:31" s="5" customFormat="1" ht="93" x14ac:dyDescent="0.25">
      <c r="A705" s="42">
        <v>428</v>
      </c>
      <c r="B705" s="481" t="s">
        <v>1142</v>
      </c>
      <c r="C705" s="176" t="s">
        <v>1416</v>
      </c>
      <c r="D705" s="318" t="s">
        <v>135</v>
      </c>
      <c r="E705" s="419">
        <v>45536</v>
      </c>
      <c r="F705" s="183" t="s">
        <v>1390</v>
      </c>
      <c r="G705" s="183" t="s">
        <v>1143</v>
      </c>
      <c r="H705" s="271">
        <f t="shared" si="426"/>
        <v>269.21052631578948</v>
      </c>
      <c r="I705" s="64">
        <f t="shared" si="427"/>
        <v>8184</v>
      </c>
      <c r="J705" s="64">
        <f t="shared" si="428"/>
        <v>10768.42105263158</v>
      </c>
      <c r="K705" s="64">
        <f t="shared" si="429"/>
        <v>1346.0526315789475</v>
      </c>
      <c r="L705" s="492">
        <v>0</v>
      </c>
      <c r="M705" s="64">
        <v>485.22</v>
      </c>
      <c r="N705" s="492">
        <v>0</v>
      </c>
      <c r="O705" s="64">
        <f t="shared" si="430"/>
        <v>184</v>
      </c>
      <c r="P705" s="65">
        <f t="shared" si="431"/>
        <v>669.22</v>
      </c>
      <c r="Q705" s="65">
        <f t="shared" si="432"/>
        <v>10283.201052631581</v>
      </c>
      <c r="R705" s="65">
        <f t="shared" si="433"/>
        <v>1346.0526315789475</v>
      </c>
      <c r="S705" s="65">
        <f t="shared" si="434"/>
        <v>8000</v>
      </c>
      <c r="T705" s="76"/>
      <c r="U705" s="75">
        <v>4092</v>
      </c>
      <c r="V705" s="65">
        <f t="shared" si="435"/>
        <v>92</v>
      </c>
      <c r="W705" s="184">
        <v>0</v>
      </c>
      <c r="X705" s="78">
        <v>4000</v>
      </c>
      <c r="Y705" s="474"/>
      <c r="AD705" s="6"/>
      <c r="AE705" s="6"/>
    </row>
    <row r="706" spans="1:31" s="5" customFormat="1" x14ac:dyDescent="0.25">
      <c r="A706" s="42">
        <v>429</v>
      </c>
      <c r="B706" s="481" t="s">
        <v>1152</v>
      </c>
      <c r="C706" s="182" t="s">
        <v>1417</v>
      </c>
      <c r="D706" s="318" t="s">
        <v>135</v>
      </c>
      <c r="E706" s="419">
        <v>45536</v>
      </c>
      <c r="F706" s="183" t="s">
        <v>1153</v>
      </c>
      <c r="G706" s="183" t="s">
        <v>1391</v>
      </c>
      <c r="H706" s="271">
        <f t="shared" si="426"/>
        <v>197.36842105263159</v>
      </c>
      <c r="I706" s="64">
        <f t="shared" si="427"/>
        <v>6000</v>
      </c>
      <c r="J706" s="64">
        <f t="shared" si="428"/>
        <v>7894.7368421052633</v>
      </c>
      <c r="K706" s="64">
        <f t="shared" si="429"/>
        <v>986.84210526315792</v>
      </c>
      <c r="L706" s="492">
        <v>0</v>
      </c>
      <c r="M706" s="64">
        <v>254.61</v>
      </c>
      <c r="N706" s="492">
        <v>0</v>
      </c>
      <c r="O706" s="64">
        <f t="shared" si="430"/>
        <v>0</v>
      </c>
      <c r="P706" s="65">
        <f t="shared" si="431"/>
        <v>254.61</v>
      </c>
      <c r="Q706" s="65">
        <f t="shared" si="432"/>
        <v>7640.1268421052637</v>
      </c>
      <c r="R706" s="65">
        <f t="shared" si="433"/>
        <v>986.84210526315792</v>
      </c>
      <c r="S706" s="65">
        <f t="shared" si="434"/>
        <v>6000</v>
      </c>
      <c r="T706" s="76"/>
      <c r="U706" s="75">
        <v>3000</v>
      </c>
      <c r="V706" s="65">
        <f t="shared" si="435"/>
        <v>0</v>
      </c>
      <c r="W706" s="184">
        <v>0</v>
      </c>
      <c r="X706" s="262">
        <v>3000</v>
      </c>
      <c r="Y706" s="474"/>
      <c r="AD706" s="6"/>
      <c r="AE706" s="6"/>
    </row>
    <row r="707" spans="1:31" s="5" customFormat="1" x14ac:dyDescent="0.25">
      <c r="A707" s="42">
        <v>430</v>
      </c>
      <c r="B707" s="481" t="s">
        <v>1161</v>
      </c>
      <c r="C707" s="182" t="s">
        <v>1418</v>
      </c>
      <c r="D707" s="318" t="s">
        <v>135</v>
      </c>
      <c r="E707" s="419">
        <v>45536</v>
      </c>
      <c r="F707" s="183" t="s">
        <v>1162</v>
      </c>
      <c r="G707" s="183" t="s">
        <v>1163</v>
      </c>
      <c r="H707" s="271">
        <f t="shared" si="426"/>
        <v>197.36842105263159</v>
      </c>
      <c r="I707" s="64">
        <f t="shared" si="427"/>
        <v>6000</v>
      </c>
      <c r="J707" s="64">
        <f t="shared" si="428"/>
        <v>7894.7368421052633</v>
      </c>
      <c r="K707" s="64">
        <f t="shared" si="429"/>
        <v>986.84210526315792</v>
      </c>
      <c r="L707" s="492">
        <v>0</v>
      </c>
      <c r="M707" s="64">
        <v>254.61</v>
      </c>
      <c r="N707" s="492">
        <v>0</v>
      </c>
      <c r="O707" s="64">
        <f t="shared" si="430"/>
        <v>0</v>
      </c>
      <c r="P707" s="65">
        <f t="shared" si="431"/>
        <v>254.61</v>
      </c>
      <c r="Q707" s="65">
        <f t="shared" si="432"/>
        <v>7640.1268421052637</v>
      </c>
      <c r="R707" s="65">
        <f t="shared" si="433"/>
        <v>986.84210526315792</v>
      </c>
      <c r="S707" s="65">
        <f t="shared" si="434"/>
        <v>6000</v>
      </c>
      <c r="T707" s="76"/>
      <c r="U707" s="75">
        <v>3000</v>
      </c>
      <c r="V707" s="65">
        <f t="shared" si="435"/>
        <v>0</v>
      </c>
      <c r="W707" s="184">
        <v>0</v>
      </c>
      <c r="X707" s="78">
        <v>3000</v>
      </c>
      <c r="Y707" s="474"/>
      <c r="AD707" s="6"/>
      <c r="AE707" s="6"/>
    </row>
    <row r="708" spans="1:31" s="5" customFormat="1" x14ac:dyDescent="0.25">
      <c r="A708" s="42">
        <v>431</v>
      </c>
      <c r="B708" s="481" t="s">
        <v>1184</v>
      </c>
      <c r="C708" s="182" t="s">
        <v>1185</v>
      </c>
      <c r="D708" s="318" t="s">
        <v>135</v>
      </c>
      <c r="E708" s="419">
        <v>45536</v>
      </c>
      <c r="F708" s="183" t="s">
        <v>1186</v>
      </c>
      <c r="G708" s="183" t="s">
        <v>1187</v>
      </c>
      <c r="H708" s="271">
        <f t="shared" si="426"/>
        <v>197.36842105263159</v>
      </c>
      <c r="I708" s="64">
        <f t="shared" si="427"/>
        <v>6000</v>
      </c>
      <c r="J708" s="64">
        <f t="shared" si="428"/>
        <v>7894.7368421052633</v>
      </c>
      <c r="K708" s="64">
        <f t="shared" si="429"/>
        <v>986.84210526315792</v>
      </c>
      <c r="L708" s="492">
        <v>0</v>
      </c>
      <c r="M708" s="64">
        <v>254.61</v>
      </c>
      <c r="N708" s="492">
        <v>0</v>
      </c>
      <c r="O708" s="64">
        <f t="shared" si="430"/>
        <v>0</v>
      </c>
      <c r="P708" s="65">
        <f t="shared" si="431"/>
        <v>254.61</v>
      </c>
      <c r="Q708" s="65">
        <f t="shared" si="432"/>
        <v>7640.1268421052637</v>
      </c>
      <c r="R708" s="65">
        <f t="shared" si="433"/>
        <v>986.84210526315792</v>
      </c>
      <c r="S708" s="65">
        <f t="shared" si="434"/>
        <v>6000</v>
      </c>
      <c r="T708" s="76"/>
      <c r="U708" s="75">
        <v>3000</v>
      </c>
      <c r="V708" s="65">
        <f t="shared" si="435"/>
        <v>0</v>
      </c>
      <c r="W708" s="184">
        <v>0</v>
      </c>
      <c r="X708" s="78">
        <v>3000</v>
      </c>
      <c r="Y708" s="474"/>
      <c r="AD708" s="6"/>
      <c r="AE708" s="6"/>
    </row>
    <row r="709" spans="1:31" s="5" customFormat="1" x14ac:dyDescent="0.25">
      <c r="A709" s="42">
        <v>432</v>
      </c>
      <c r="B709" s="481" t="s">
        <v>1234</v>
      </c>
      <c r="C709" s="182" t="s">
        <v>1409</v>
      </c>
      <c r="D709" s="229" t="s">
        <v>135</v>
      </c>
      <c r="E709" s="419">
        <v>45536</v>
      </c>
      <c r="F709" s="183" t="s">
        <v>1235</v>
      </c>
      <c r="G709" s="183" t="s">
        <v>1236</v>
      </c>
      <c r="H709" s="271">
        <f t="shared" si="426"/>
        <v>197.36842105263159</v>
      </c>
      <c r="I709" s="64">
        <f t="shared" si="427"/>
        <v>6000</v>
      </c>
      <c r="J709" s="64">
        <f t="shared" si="428"/>
        <v>7894.7368421052633</v>
      </c>
      <c r="K709" s="64">
        <f t="shared" si="429"/>
        <v>986.84210526315792</v>
      </c>
      <c r="L709" s="492">
        <v>0</v>
      </c>
      <c r="M709" s="64">
        <v>254.61</v>
      </c>
      <c r="N709" s="492">
        <v>0</v>
      </c>
      <c r="O709" s="64">
        <f t="shared" si="430"/>
        <v>0</v>
      </c>
      <c r="P709" s="65">
        <f t="shared" si="431"/>
        <v>254.61</v>
      </c>
      <c r="Q709" s="65">
        <f t="shared" si="432"/>
        <v>7640.1268421052637</v>
      </c>
      <c r="R709" s="65">
        <f t="shared" si="433"/>
        <v>986.84210526315792</v>
      </c>
      <c r="S709" s="65">
        <f t="shared" si="434"/>
        <v>6000</v>
      </c>
      <c r="T709" s="76"/>
      <c r="U709" s="75">
        <v>3000</v>
      </c>
      <c r="V709" s="65">
        <f t="shared" si="435"/>
        <v>0</v>
      </c>
      <c r="W709" s="184">
        <v>0</v>
      </c>
      <c r="X709" s="78">
        <v>3000</v>
      </c>
      <c r="Y709" s="474"/>
      <c r="AD709" s="6"/>
      <c r="AE709" s="6"/>
    </row>
    <row r="710" spans="1:31" s="5" customFormat="1" x14ac:dyDescent="0.25">
      <c r="A710" s="42">
        <v>433</v>
      </c>
      <c r="B710" s="481" t="s">
        <v>1243</v>
      </c>
      <c r="C710" s="182" t="s">
        <v>1244</v>
      </c>
      <c r="D710" s="229" t="s">
        <v>135</v>
      </c>
      <c r="E710" s="419">
        <v>45536</v>
      </c>
      <c r="F710" s="183" t="s">
        <v>1245</v>
      </c>
      <c r="G710" s="183" t="s">
        <v>1246</v>
      </c>
      <c r="H710" s="271">
        <f t="shared" si="426"/>
        <v>197.36842105263159</v>
      </c>
      <c r="I710" s="64">
        <f t="shared" si="427"/>
        <v>6000</v>
      </c>
      <c r="J710" s="64">
        <f t="shared" si="428"/>
        <v>7894.7368421052633</v>
      </c>
      <c r="K710" s="64">
        <f t="shared" si="429"/>
        <v>986.84210526315792</v>
      </c>
      <c r="L710" s="492">
        <v>0</v>
      </c>
      <c r="M710" s="64">
        <v>254.61</v>
      </c>
      <c r="N710" s="492">
        <v>0</v>
      </c>
      <c r="O710" s="64">
        <f t="shared" si="430"/>
        <v>0</v>
      </c>
      <c r="P710" s="65">
        <f t="shared" si="431"/>
        <v>254.61</v>
      </c>
      <c r="Q710" s="65">
        <f t="shared" si="432"/>
        <v>7640.1268421052637</v>
      </c>
      <c r="R710" s="65">
        <f t="shared" si="433"/>
        <v>986.84210526315792</v>
      </c>
      <c r="S710" s="65">
        <f t="shared" si="434"/>
        <v>6000</v>
      </c>
      <c r="T710" s="76"/>
      <c r="U710" s="75">
        <v>3000</v>
      </c>
      <c r="V710" s="65">
        <f t="shared" si="435"/>
        <v>0</v>
      </c>
      <c r="W710" s="184">
        <v>0</v>
      </c>
      <c r="X710" s="81">
        <v>3000</v>
      </c>
      <c r="Y710" s="474"/>
      <c r="AD710" s="6"/>
      <c r="AE710" s="6"/>
    </row>
    <row r="711" spans="1:31" s="5" customFormat="1" x14ac:dyDescent="0.25">
      <c r="A711" s="42">
        <v>434</v>
      </c>
      <c r="B711" s="481" t="s">
        <v>1257</v>
      </c>
      <c r="C711" s="182" t="s">
        <v>1258</v>
      </c>
      <c r="D711" s="229" t="s">
        <v>135</v>
      </c>
      <c r="E711" s="419">
        <v>45536</v>
      </c>
      <c r="F711" s="183" t="s">
        <v>1259</v>
      </c>
      <c r="G711" s="183" t="s">
        <v>1260</v>
      </c>
      <c r="H711" s="271">
        <f t="shared" si="426"/>
        <v>197.36842105263159</v>
      </c>
      <c r="I711" s="64">
        <f t="shared" si="427"/>
        <v>6000</v>
      </c>
      <c r="J711" s="64">
        <f t="shared" si="428"/>
        <v>7894.7368421052633</v>
      </c>
      <c r="K711" s="64">
        <f t="shared" si="429"/>
        <v>986.84210526315792</v>
      </c>
      <c r="L711" s="492">
        <v>0</v>
      </c>
      <c r="M711" s="64">
        <v>254.61</v>
      </c>
      <c r="N711" s="492">
        <v>0</v>
      </c>
      <c r="O711" s="64">
        <f t="shared" si="430"/>
        <v>0</v>
      </c>
      <c r="P711" s="65">
        <f t="shared" si="431"/>
        <v>254.61</v>
      </c>
      <c r="Q711" s="65">
        <f t="shared" si="432"/>
        <v>7640.1268421052637</v>
      </c>
      <c r="R711" s="65">
        <f t="shared" si="433"/>
        <v>986.84210526315792</v>
      </c>
      <c r="S711" s="65">
        <f t="shared" si="434"/>
        <v>6000</v>
      </c>
      <c r="T711" s="76"/>
      <c r="U711" s="75">
        <v>3000</v>
      </c>
      <c r="V711" s="65">
        <f t="shared" si="435"/>
        <v>0</v>
      </c>
      <c r="W711" s="184">
        <v>0</v>
      </c>
      <c r="X711" s="78">
        <v>3000</v>
      </c>
      <c r="Y711" s="474"/>
      <c r="AD711" s="6"/>
      <c r="AE711" s="6"/>
    </row>
    <row r="712" spans="1:31" s="5" customFormat="1" x14ac:dyDescent="0.25">
      <c r="A712" s="42">
        <v>435</v>
      </c>
      <c r="B712" s="481" t="s">
        <v>1936</v>
      </c>
      <c r="C712" s="182" t="s">
        <v>1264</v>
      </c>
      <c r="D712" s="229" t="s">
        <v>135</v>
      </c>
      <c r="E712" s="419">
        <v>45536</v>
      </c>
      <c r="F712" s="183" t="s">
        <v>1265</v>
      </c>
      <c r="G712" s="183" t="s">
        <v>1266</v>
      </c>
      <c r="H712" s="271">
        <f t="shared" si="426"/>
        <v>197.36842105263159</v>
      </c>
      <c r="I712" s="64">
        <f t="shared" si="427"/>
        <v>6000</v>
      </c>
      <c r="J712" s="64">
        <f t="shared" si="428"/>
        <v>7894.7368421052633</v>
      </c>
      <c r="K712" s="64">
        <f t="shared" si="429"/>
        <v>986.84210526315792</v>
      </c>
      <c r="L712" s="492">
        <v>0</v>
      </c>
      <c r="M712" s="64">
        <v>254.61</v>
      </c>
      <c r="N712" s="492">
        <v>0</v>
      </c>
      <c r="O712" s="64">
        <f t="shared" si="430"/>
        <v>0</v>
      </c>
      <c r="P712" s="65">
        <f t="shared" si="431"/>
        <v>254.61</v>
      </c>
      <c r="Q712" s="65">
        <f t="shared" si="432"/>
        <v>7640.1268421052637</v>
      </c>
      <c r="R712" s="65">
        <f t="shared" si="433"/>
        <v>986.84210526315792</v>
      </c>
      <c r="S712" s="65">
        <f t="shared" si="434"/>
        <v>6000</v>
      </c>
      <c r="T712" s="76"/>
      <c r="U712" s="75">
        <v>3000</v>
      </c>
      <c r="V712" s="65">
        <f t="shared" si="435"/>
        <v>0</v>
      </c>
      <c r="W712" s="184">
        <v>0</v>
      </c>
      <c r="X712" s="78">
        <v>3000</v>
      </c>
      <c r="Y712" s="474"/>
      <c r="AD712" s="6"/>
      <c r="AE712" s="6"/>
    </row>
    <row r="713" spans="1:31" s="5" customFormat="1" ht="93" x14ac:dyDescent="0.25">
      <c r="A713" s="42">
        <v>436</v>
      </c>
      <c r="B713" s="481" t="s">
        <v>1283</v>
      </c>
      <c r="C713" s="176" t="s">
        <v>1284</v>
      </c>
      <c r="D713" s="229" t="s">
        <v>135</v>
      </c>
      <c r="E713" s="419">
        <v>45536</v>
      </c>
      <c r="F713" s="183" t="s">
        <v>1285</v>
      </c>
      <c r="G713" s="183" t="s">
        <v>1286</v>
      </c>
      <c r="H713" s="271">
        <f t="shared" si="426"/>
        <v>197.36842105263159</v>
      </c>
      <c r="I713" s="64">
        <f t="shared" si="427"/>
        <v>6000</v>
      </c>
      <c r="J713" s="64">
        <f t="shared" si="428"/>
        <v>7894.7368421052633</v>
      </c>
      <c r="K713" s="64">
        <f t="shared" si="429"/>
        <v>986.84210526315792</v>
      </c>
      <c r="L713" s="492">
        <v>0</v>
      </c>
      <c r="M713" s="64">
        <v>254.61</v>
      </c>
      <c r="N713" s="492">
        <v>0</v>
      </c>
      <c r="O713" s="64">
        <f t="shared" si="430"/>
        <v>0</v>
      </c>
      <c r="P713" s="65">
        <f t="shared" si="431"/>
        <v>254.61</v>
      </c>
      <c r="Q713" s="65">
        <f t="shared" si="432"/>
        <v>7640.1268421052637</v>
      </c>
      <c r="R713" s="65">
        <f t="shared" si="433"/>
        <v>986.84210526315792</v>
      </c>
      <c r="S713" s="65">
        <f t="shared" si="434"/>
        <v>6000</v>
      </c>
      <c r="T713" s="76"/>
      <c r="U713" s="75">
        <v>3000</v>
      </c>
      <c r="V713" s="65">
        <f t="shared" si="435"/>
        <v>0</v>
      </c>
      <c r="W713" s="184">
        <v>0</v>
      </c>
      <c r="X713" s="78">
        <v>3000</v>
      </c>
      <c r="Y713" s="474"/>
      <c r="AD713" s="6"/>
      <c r="AE713" s="6"/>
    </row>
    <row r="714" spans="1:31" s="5" customFormat="1" x14ac:dyDescent="0.25">
      <c r="A714" s="42">
        <v>437</v>
      </c>
      <c r="B714" s="481" t="s">
        <v>1059</v>
      </c>
      <c r="C714" s="182" t="s">
        <v>1060</v>
      </c>
      <c r="D714" s="318" t="s">
        <v>135</v>
      </c>
      <c r="E714" s="428">
        <v>45536</v>
      </c>
      <c r="F714" s="304" t="s">
        <v>1061</v>
      </c>
      <c r="G714" s="304" t="s">
        <v>1062</v>
      </c>
      <c r="H714" s="271">
        <f t="shared" si="426"/>
        <v>131.57894736842107</v>
      </c>
      <c r="I714" s="64">
        <f t="shared" si="427"/>
        <v>4000</v>
      </c>
      <c r="J714" s="64">
        <f t="shared" si="428"/>
        <v>5263.1578947368425</v>
      </c>
      <c r="K714" s="64">
        <f t="shared" si="429"/>
        <v>657.89473684210532</v>
      </c>
      <c r="L714" s="492">
        <v>0</v>
      </c>
      <c r="M714" s="64">
        <v>86.19</v>
      </c>
      <c r="N714" s="492">
        <v>0</v>
      </c>
      <c r="O714" s="64">
        <f t="shared" si="430"/>
        <v>0</v>
      </c>
      <c r="P714" s="65">
        <f t="shared" si="431"/>
        <v>86.19</v>
      </c>
      <c r="Q714" s="65">
        <f t="shared" si="432"/>
        <v>5176.9678947368429</v>
      </c>
      <c r="R714" s="65">
        <f t="shared" si="433"/>
        <v>657.89473684210532</v>
      </c>
      <c r="S714" s="65">
        <f t="shared" si="434"/>
        <v>4000</v>
      </c>
      <c r="T714" s="306"/>
      <c r="U714" s="75">
        <v>2000</v>
      </c>
      <c r="V714" s="65">
        <f t="shared" si="435"/>
        <v>0</v>
      </c>
      <c r="W714" s="184">
        <v>0</v>
      </c>
      <c r="X714" s="317">
        <v>2000</v>
      </c>
      <c r="Y714" s="474"/>
      <c r="AD714" s="6"/>
      <c r="AE714" s="6"/>
    </row>
    <row r="715" spans="1:31" s="5" customFormat="1" x14ac:dyDescent="0.25">
      <c r="A715" s="42">
        <v>438</v>
      </c>
      <c r="B715" s="481" t="s">
        <v>1067</v>
      </c>
      <c r="C715" s="182" t="s">
        <v>1419</v>
      </c>
      <c r="D715" s="318" t="s">
        <v>135</v>
      </c>
      <c r="E715" s="419">
        <v>45536</v>
      </c>
      <c r="F715" s="183" t="s">
        <v>1392</v>
      </c>
      <c r="G715" s="183" t="s">
        <v>1068</v>
      </c>
      <c r="H715" s="271">
        <f t="shared" si="426"/>
        <v>131.57894736842107</v>
      </c>
      <c r="I715" s="64">
        <f t="shared" si="427"/>
        <v>4000</v>
      </c>
      <c r="J715" s="64">
        <f t="shared" si="428"/>
        <v>5263.1578947368425</v>
      </c>
      <c r="K715" s="64">
        <f t="shared" si="429"/>
        <v>657.89473684210532</v>
      </c>
      <c r="L715" s="492">
        <v>0</v>
      </c>
      <c r="M715" s="64">
        <v>86.19</v>
      </c>
      <c r="N715" s="492">
        <v>0</v>
      </c>
      <c r="O715" s="64">
        <f t="shared" si="430"/>
        <v>0</v>
      </c>
      <c r="P715" s="65">
        <f t="shared" si="431"/>
        <v>86.19</v>
      </c>
      <c r="Q715" s="65">
        <f t="shared" si="432"/>
        <v>5176.9678947368429</v>
      </c>
      <c r="R715" s="65">
        <f t="shared" si="433"/>
        <v>657.89473684210532</v>
      </c>
      <c r="S715" s="65">
        <f t="shared" si="434"/>
        <v>4000</v>
      </c>
      <c r="T715" s="320"/>
      <c r="U715" s="75">
        <v>2000</v>
      </c>
      <c r="V715" s="65">
        <f t="shared" si="435"/>
        <v>0</v>
      </c>
      <c r="W715" s="184">
        <v>0</v>
      </c>
      <c r="X715" s="78">
        <v>2000</v>
      </c>
      <c r="Y715" s="474"/>
      <c r="AD715" s="6"/>
      <c r="AE715" s="6"/>
    </row>
    <row r="716" spans="1:31" s="5" customFormat="1" x14ac:dyDescent="0.25">
      <c r="A716" s="42">
        <v>439</v>
      </c>
      <c r="B716" s="481" t="s">
        <v>1069</v>
      </c>
      <c r="C716" s="182" t="s">
        <v>1420</v>
      </c>
      <c r="D716" s="318" t="s">
        <v>135</v>
      </c>
      <c r="E716" s="419">
        <v>45536</v>
      </c>
      <c r="F716" s="183" t="s">
        <v>1070</v>
      </c>
      <c r="G716" s="183" t="s">
        <v>1071</v>
      </c>
      <c r="H716" s="271">
        <f t="shared" si="426"/>
        <v>131.57894736842107</v>
      </c>
      <c r="I716" s="64">
        <f t="shared" si="427"/>
        <v>4000</v>
      </c>
      <c r="J716" s="64">
        <f t="shared" si="428"/>
        <v>5263.1578947368425</v>
      </c>
      <c r="K716" s="64">
        <f t="shared" si="429"/>
        <v>657.89473684210532</v>
      </c>
      <c r="L716" s="492">
        <v>0</v>
      </c>
      <c r="M716" s="64">
        <v>86.19</v>
      </c>
      <c r="N716" s="492">
        <v>0</v>
      </c>
      <c r="O716" s="64">
        <f t="shared" si="430"/>
        <v>0</v>
      </c>
      <c r="P716" s="65">
        <f t="shared" si="431"/>
        <v>86.19</v>
      </c>
      <c r="Q716" s="65">
        <f t="shared" si="432"/>
        <v>5176.9678947368429</v>
      </c>
      <c r="R716" s="65">
        <f t="shared" si="433"/>
        <v>657.89473684210532</v>
      </c>
      <c r="S716" s="65">
        <f t="shared" si="434"/>
        <v>4000</v>
      </c>
      <c r="T716" s="76"/>
      <c r="U716" s="75">
        <v>2000</v>
      </c>
      <c r="V716" s="65">
        <f t="shared" si="435"/>
        <v>0</v>
      </c>
      <c r="W716" s="184">
        <v>0</v>
      </c>
      <c r="X716" s="78">
        <v>2000</v>
      </c>
      <c r="Y716" s="474"/>
      <c r="AD716" s="6"/>
      <c r="AE716" s="6"/>
    </row>
    <row r="717" spans="1:31" s="5" customFormat="1" x14ac:dyDescent="0.25">
      <c r="A717" s="42">
        <v>440</v>
      </c>
      <c r="B717" s="481" t="s">
        <v>1072</v>
      </c>
      <c r="C717" s="182" t="s">
        <v>1421</v>
      </c>
      <c r="D717" s="318" t="s">
        <v>135</v>
      </c>
      <c r="E717" s="419">
        <v>45536</v>
      </c>
      <c r="F717" s="183" t="s">
        <v>1393</v>
      </c>
      <c r="G717" s="183" t="s">
        <v>1074</v>
      </c>
      <c r="H717" s="271">
        <f t="shared" si="426"/>
        <v>131.57894736842107</v>
      </c>
      <c r="I717" s="64">
        <f t="shared" si="427"/>
        <v>4000</v>
      </c>
      <c r="J717" s="64">
        <f t="shared" si="428"/>
        <v>5263.1578947368425</v>
      </c>
      <c r="K717" s="64">
        <f t="shared" si="429"/>
        <v>657.89473684210532</v>
      </c>
      <c r="L717" s="492">
        <v>0</v>
      </c>
      <c r="M717" s="64">
        <v>86.19</v>
      </c>
      <c r="N717" s="492">
        <v>0</v>
      </c>
      <c r="O717" s="64">
        <f t="shared" si="430"/>
        <v>0</v>
      </c>
      <c r="P717" s="65">
        <f t="shared" si="431"/>
        <v>86.19</v>
      </c>
      <c r="Q717" s="65">
        <f t="shared" si="432"/>
        <v>5176.9678947368429</v>
      </c>
      <c r="R717" s="65">
        <f t="shared" si="433"/>
        <v>657.89473684210532</v>
      </c>
      <c r="S717" s="65">
        <f t="shared" si="434"/>
        <v>4000</v>
      </c>
      <c r="T717" s="76"/>
      <c r="U717" s="75">
        <v>2000</v>
      </c>
      <c r="V717" s="65">
        <f t="shared" si="435"/>
        <v>0</v>
      </c>
      <c r="W717" s="184">
        <v>0</v>
      </c>
      <c r="X717" s="78">
        <v>2000</v>
      </c>
      <c r="Y717" s="474"/>
      <c r="AD717" s="6"/>
      <c r="AE717" s="6"/>
    </row>
    <row r="718" spans="1:31" s="5" customFormat="1" ht="93" x14ac:dyDescent="0.25">
      <c r="A718" s="42">
        <v>441</v>
      </c>
      <c r="B718" s="481" t="s">
        <v>1078</v>
      </c>
      <c r="C718" s="176" t="s">
        <v>1079</v>
      </c>
      <c r="D718" s="318" t="s">
        <v>135</v>
      </c>
      <c r="E718" s="419">
        <v>45536</v>
      </c>
      <c r="F718" s="183" t="s">
        <v>1394</v>
      </c>
      <c r="G718" s="183" t="s">
        <v>1395</v>
      </c>
      <c r="H718" s="271">
        <f t="shared" si="426"/>
        <v>131.57894736842107</v>
      </c>
      <c r="I718" s="64">
        <f t="shared" si="427"/>
        <v>4000</v>
      </c>
      <c r="J718" s="64">
        <f t="shared" si="428"/>
        <v>5263.1578947368425</v>
      </c>
      <c r="K718" s="64">
        <f t="shared" si="429"/>
        <v>657.89473684210532</v>
      </c>
      <c r="L718" s="492">
        <v>0</v>
      </c>
      <c r="M718" s="64">
        <v>86.19</v>
      </c>
      <c r="N718" s="492">
        <v>0</v>
      </c>
      <c r="O718" s="64">
        <f t="shared" si="430"/>
        <v>0</v>
      </c>
      <c r="P718" s="65">
        <f t="shared" si="431"/>
        <v>86.19</v>
      </c>
      <c r="Q718" s="65">
        <f t="shared" si="432"/>
        <v>5176.9678947368429</v>
      </c>
      <c r="R718" s="65">
        <f t="shared" si="433"/>
        <v>657.89473684210532</v>
      </c>
      <c r="S718" s="65">
        <f t="shared" si="434"/>
        <v>4000</v>
      </c>
      <c r="T718" s="76"/>
      <c r="U718" s="75">
        <v>2000</v>
      </c>
      <c r="V718" s="65">
        <f t="shared" si="435"/>
        <v>0</v>
      </c>
      <c r="W718" s="184">
        <v>0</v>
      </c>
      <c r="X718" s="78">
        <v>2000</v>
      </c>
      <c r="Y718" s="474"/>
      <c r="AD718" s="6"/>
      <c r="AE718" s="6"/>
    </row>
    <row r="719" spans="1:31" s="5" customFormat="1" x14ac:dyDescent="0.25">
      <c r="A719" s="42">
        <v>442</v>
      </c>
      <c r="B719" s="481" t="s">
        <v>1086</v>
      </c>
      <c r="C719" s="182" t="s">
        <v>1422</v>
      </c>
      <c r="D719" s="318" t="s">
        <v>135</v>
      </c>
      <c r="E719" s="419">
        <v>45536</v>
      </c>
      <c r="F719" s="183" t="s">
        <v>1087</v>
      </c>
      <c r="G719" s="183" t="s">
        <v>1088</v>
      </c>
      <c r="H719" s="271">
        <f t="shared" si="426"/>
        <v>320.5263157894737</v>
      </c>
      <c r="I719" s="64">
        <f t="shared" si="427"/>
        <v>9744</v>
      </c>
      <c r="J719" s="64">
        <f t="shared" si="428"/>
        <v>12821.052631578948</v>
      </c>
      <c r="K719" s="64">
        <f t="shared" si="429"/>
        <v>1602.6315789473686</v>
      </c>
      <c r="L719" s="492">
        <v>0</v>
      </c>
      <c r="M719" s="64">
        <v>708.26</v>
      </c>
      <c r="N719" s="492">
        <v>0</v>
      </c>
      <c r="O719" s="64">
        <f t="shared" si="430"/>
        <v>744</v>
      </c>
      <c r="P719" s="65">
        <f t="shared" si="431"/>
        <v>1452.26</v>
      </c>
      <c r="Q719" s="65">
        <f t="shared" si="432"/>
        <v>12112.792631578948</v>
      </c>
      <c r="R719" s="65">
        <f t="shared" si="433"/>
        <v>1602.6315789473686</v>
      </c>
      <c r="S719" s="65">
        <f t="shared" si="434"/>
        <v>9000</v>
      </c>
      <c r="T719" s="76"/>
      <c r="U719" s="75">
        <v>4872</v>
      </c>
      <c r="V719" s="65">
        <f t="shared" si="435"/>
        <v>372</v>
      </c>
      <c r="W719" s="184">
        <v>0</v>
      </c>
      <c r="X719" s="78">
        <v>4500</v>
      </c>
      <c r="Y719" s="474"/>
      <c r="AD719" s="6"/>
      <c r="AE719" s="6"/>
    </row>
    <row r="720" spans="1:31" s="5" customFormat="1" ht="93" x14ac:dyDescent="0.25">
      <c r="A720" s="42">
        <v>443</v>
      </c>
      <c r="B720" s="481" t="s">
        <v>1089</v>
      </c>
      <c r="C720" s="176" t="s">
        <v>1090</v>
      </c>
      <c r="D720" s="229" t="s">
        <v>135</v>
      </c>
      <c r="E720" s="419">
        <v>45536</v>
      </c>
      <c r="F720" s="183" t="s">
        <v>1091</v>
      </c>
      <c r="G720" s="183" t="s">
        <v>1092</v>
      </c>
      <c r="H720" s="271">
        <f t="shared" si="426"/>
        <v>131.57894736842107</v>
      </c>
      <c r="I720" s="64">
        <f t="shared" si="427"/>
        <v>4000</v>
      </c>
      <c r="J720" s="64">
        <f t="shared" si="428"/>
        <v>5263.1578947368425</v>
      </c>
      <c r="K720" s="64">
        <f t="shared" si="429"/>
        <v>657.89473684210532</v>
      </c>
      <c r="L720" s="492">
        <v>0</v>
      </c>
      <c r="M720" s="64">
        <v>86.19</v>
      </c>
      <c r="N720" s="492">
        <v>0</v>
      </c>
      <c r="O720" s="64">
        <f t="shared" si="430"/>
        <v>0</v>
      </c>
      <c r="P720" s="65">
        <f t="shared" si="431"/>
        <v>86.19</v>
      </c>
      <c r="Q720" s="65">
        <f t="shared" si="432"/>
        <v>5176.9678947368429</v>
      </c>
      <c r="R720" s="65">
        <f t="shared" si="433"/>
        <v>657.89473684210532</v>
      </c>
      <c r="S720" s="65">
        <f t="shared" si="434"/>
        <v>4000</v>
      </c>
      <c r="T720" s="76"/>
      <c r="U720" s="75">
        <v>2000</v>
      </c>
      <c r="V720" s="65">
        <f t="shared" si="435"/>
        <v>0</v>
      </c>
      <c r="W720" s="184">
        <v>0</v>
      </c>
      <c r="X720" s="78">
        <v>2000</v>
      </c>
      <c r="Y720" s="474"/>
      <c r="AD720" s="6"/>
      <c r="AE720" s="6"/>
    </row>
    <row r="721" spans="1:31" s="5" customFormat="1" ht="93" x14ac:dyDescent="0.25">
      <c r="A721" s="42">
        <v>444</v>
      </c>
      <c r="B721" s="481" t="s">
        <v>1094</v>
      </c>
      <c r="C721" s="176" t="s">
        <v>1095</v>
      </c>
      <c r="D721" s="318" t="s">
        <v>135</v>
      </c>
      <c r="E721" s="419">
        <v>45536</v>
      </c>
      <c r="F721" s="183" t="s">
        <v>1096</v>
      </c>
      <c r="G721" s="183" t="s">
        <v>1097</v>
      </c>
      <c r="H721" s="271">
        <f t="shared" si="426"/>
        <v>131.57894736842107</v>
      </c>
      <c r="I721" s="64">
        <f t="shared" si="427"/>
        <v>4000</v>
      </c>
      <c r="J721" s="64">
        <f t="shared" si="428"/>
        <v>5263.1578947368425</v>
      </c>
      <c r="K721" s="64">
        <f t="shared" si="429"/>
        <v>657.89473684210532</v>
      </c>
      <c r="L721" s="492">
        <v>0</v>
      </c>
      <c r="M721" s="64">
        <v>86.19</v>
      </c>
      <c r="N721" s="492">
        <v>0</v>
      </c>
      <c r="O721" s="64">
        <f t="shared" si="430"/>
        <v>0</v>
      </c>
      <c r="P721" s="65">
        <f t="shared" si="431"/>
        <v>86.19</v>
      </c>
      <c r="Q721" s="65">
        <f t="shared" si="432"/>
        <v>5176.9678947368429</v>
      </c>
      <c r="R721" s="65">
        <f t="shared" si="433"/>
        <v>657.89473684210532</v>
      </c>
      <c r="S721" s="65">
        <f t="shared" si="434"/>
        <v>4000</v>
      </c>
      <c r="T721" s="76"/>
      <c r="U721" s="75">
        <v>2000</v>
      </c>
      <c r="V721" s="65">
        <f t="shared" si="435"/>
        <v>0</v>
      </c>
      <c r="W721" s="184">
        <v>0</v>
      </c>
      <c r="X721" s="78">
        <v>2000</v>
      </c>
      <c r="Y721" s="474"/>
      <c r="AD721" s="6"/>
      <c r="AE721" s="6"/>
    </row>
    <row r="722" spans="1:31" s="5" customFormat="1" x14ac:dyDescent="0.25">
      <c r="A722" s="42">
        <v>445</v>
      </c>
      <c r="B722" s="481" t="s">
        <v>1100</v>
      </c>
      <c r="C722" s="182" t="s">
        <v>1101</v>
      </c>
      <c r="D722" s="229" t="s">
        <v>135</v>
      </c>
      <c r="E722" s="419">
        <v>45536</v>
      </c>
      <c r="F722" s="183" t="s">
        <v>1073</v>
      </c>
      <c r="G722" s="183" t="s">
        <v>1102</v>
      </c>
      <c r="H722" s="271">
        <f t="shared" si="426"/>
        <v>131.57894736842107</v>
      </c>
      <c r="I722" s="64">
        <f t="shared" si="427"/>
        <v>4000</v>
      </c>
      <c r="J722" s="64">
        <f t="shared" si="428"/>
        <v>5263.1578947368425</v>
      </c>
      <c r="K722" s="64">
        <f t="shared" si="429"/>
        <v>657.89473684210532</v>
      </c>
      <c r="L722" s="492">
        <v>0</v>
      </c>
      <c r="M722" s="64">
        <v>86.19</v>
      </c>
      <c r="N722" s="492">
        <v>0</v>
      </c>
      <c r="O722" s="64">
        <f t="shared" si="430"/>
        <v>0</v>
      </c>
      <c r="P722" s="65">
        <f t="shared" si="431"/>
        <v>86.19</v>
      </c>
      <c r="Q722" s="65">
        <f t="shared" si="432"/>
        <v>5176.9678947368429</v>
      </c>
      <c r="R722" s="65">
        <f t="shared" si="433"/>
        <v>657.89473684210532</v>
      </c>
      <c r="S722" s="65">
        <f t="shared" si="434"/>
        <v>4000</v>
      </c>
      <c r="T722" s="320"/>
      <c r="U722" s="75">
        <v>2000</v>
      </c>
      <c r="V722" s="65">
        <f t="shared" si="435"/>
        <v>0</v>
      </c>
      <c r="W722" s="184">
        <v>0</v>
      </c>
      <c r="X722" s="78">
        <v>2000</v>
      </c>
      <c r="Y722" s="474"/>
      <c r="AD722" s="6"/>
      <c r="AE722" s="6"/>
    </row>
    <row r="723" spans="1:31" s="5" customFormat="1" x14ac:dyDescent="0.25">
      <c r="A723" s="42">
        <v>446</v>
      </c>
      <c r="B723" s="481" t="s">
        <v>1103</v>
      </c>
      <c r="C723" s="182" t="s">
        <v>1104</v>
      </c>
      <c r="D723" s="318" t="s">
        <v>135</v>
      </c>
      <c r="E723" s="419">
        <v>45536</v>
      </c>
      <c r="F723" s="183" t="s">
        <v>613</v>
      </c>
      <c r="G723" s="183" t="s">
        <v>614</v>
      </c>
      <c r="H723" s="271">
        <f t="shared" si="426"/>
        <v>131.57894736842107</v>
      </c>
      <c r="I723" s="64">
        <f t="shared" si="427"/>
        <v>4000</v>
      </c>
      <c r="J723" s="64">
        <f t="shared" si="428"/>
        <v>5263.1578947368425</v>
      </c>
      <c r="K723" s="64">
        <f t="shared" si="429"/>
        <v>657.89473684210532</v>
      </c>
      <c r="L723" s="492">
        <v>0</v>
      </c>
      <c r="M723" s="64">
        <v>86.19</v>
      </c>
      <c r="N723" s="492">
        <v>0</v>
      </c>
      <c r="O723" s="64">
        <f t="shared" si="430"/>
        <v>0</v>
      </c>
      <c r="P723" s="65">
        <f t="shared" si="431"/>
        <v>86.19</v>
      </c>
      <c r="Q723" s="65">
        <f t="shared" si="432"/>
        <v>5176.9678947368429</v>
      </c>
      <c r="R723" s="65">
        <f t="shared" si="433"/>
        <v>657.89473684210532</v>
      </c>
      <c r="S723" s="65">
        <f t="shared" si="434"/>
        <v>4000</v>
      </c>
      <c r="T723" s="76"/>
      <c r="U723" s="75">
        <v>2000</v>
      </c>
      <c r="V723" s="65">
        <f t="shared" si="435"/>
        <v>0</v>
      </c>
      <c r="W723" s="184">
        <v>0</v>
      </c>
      <c r="X723" s="78">
        <v>2000</v>
      </c>
      <c r="Y723" s="474"/>
      <c r="AD723" s="6"/>
      <c r="AE723" s="6"/>
    </row>
    <row r="724" spans="1:31" s="5" customFormat="1" x14ac:dyDescent="0.25">
      <c r="A724" s="42">
        <v>447</v>
      </c>
      <c r="B724" s="481" t="s">
        <v>1105</v>
      </c>
      <c r="C724" s="182" t="s">
        <v>1106</v>
      </c>
      <c r="D724" s="318" t="s">
        <v>135</v>
      </c>
      <c r="E724" s="419">
        <v>45536</v>
      </c>
      <c r="F724" s="183" t="s">
        <v>1107</v>
      </c>
      <c r="G724" s="183" t="s">
        <v>1108</v>
      </c>
      <c r="H724" s="271">
        <f t="shared" si="426"/>
        <v>131.57894736842107</v>
      </c>
      <c r="I724" s="64">
        <f t="shared" si="427"/>
        <v>4000</v>
      </c>
      <c r="J724" s="64">
        <f t="shared" si="428"/>
        <v>5263.1578947368425</v>
      </c>
      <c r="K724" s="64">
        <f t="shared" si="429"/>
        <v>657.89473684210532</v>
      </c>
      <c r="L724" s="492">
        <v>0</v>
      </c>
      <c r="M724" s="64">
        <v>86.19</v>
      </c>
      <c r="N724" s="492">
        <v>0</v>
      </c>
      <c r="O724" s="64">
        <f t="shared" si="430"/>
        <v>0</v>
      </c>
      <c r="P724" s="65">
        <f t="shared" si="431"/>
        <v>86.19</v>
      </c>
      <c r="Q724" s="65">
        <f t="shared" si="432"/>
        <v>5176.9678947368429</v>
      </c>
      <c r="R724" s="65">
        <f t="shared" si="433"/>
        <v>657.89473684210532</v>
      </c>
      <c r="S724" s="65">
        <f t="shared" si="434"/>
        <v>4000</v>
      </c>
      <c r="T724" s="76"/>
      <c r="U724" s="75">
        <v>2000</v>
      </c>
      <c r="V724" s="65">
        <f t="shared" si="435"/>
        <v>0</v>
      </c>
      <c r="W724" s="184">
        <v>0</v>
      </c>
      <c r="X724" s="78">
        <v>2000</v>
      </c>
      <c r="Y724" s="474"/>
      <c r="AD724" s="6"/>
      <c r="AE724" s="6"/>
    </row>
    <row r="725" spans="1:31" s="5" customFormat="1" x14ac:dyDescent="0.25">
      <c r="A725" s="42">
        <v>448</v>
      </c>
      <c r="B725" s="481" t="s">
        <v>1112</v>
      </c>
      <c r="C725" s="182" t="s">
        <v>1113</v>
      </c>
      <c r="D725" s="318" t="s">
        <v>135</v>
      </c>
      <c r="E725" s="419">
        <v>45536</v>
      </c>
      <c r="F725" s="183" t="s">
        <v>1396</v>
      </c>
      <c r="G725" s="183" t="s">
        <v>1114</v>
      </c>
      <c r="H725" s="271">
        <f t="shared" si="426"/>
        <v>131.57894736842107</v>
      </c>
      <c r="I725" s="64">
        <f t="shared" si="427"/>
        <v>4000</v>
      </c>
      <c r="J725" s="64">
        <f t="shared" si="428"/>
        <v>5263.1578947368425</v>
      </c>
      <c r="K725" s="64">
        <f t="shared" si="429"/>
        <v>657.89473684210532</v>
      </c>
      <c r="L725" s="492">
        <v>0</v>
      </c>
      <c r="M725" s="64">
        <v>86.19</v>
      </c>
      <c r="N725" s="492">
        <v>0</v>
      </c>
      <c r="O725" s="64">
        <f t="shared" si="430"/>
        <v>0</v>
      </c>
      <c r="P725" s="65">
        <f t="shared" si="431"/>
        <v>86.19</v>
      </c>
      <c r="Q725" s="65">
        <f t="shared" si="432"/>
        <v>5176.9678947368429</v>
      </c>
      <c r="R725" s="65">
        <f t="shared" si="433"/>
        <v>657.89473684210532</v>
      </c>
      <c r="S725" s="65">
        <f t="shared" si="434"/>
        <v>4000</v>
      </c>
      <c r="T725" s="76"/>
      <c r="U725" s="75">
        <v>2000</v>
      </c>
      <c r="V725" s="65">
        <f t="shared" si="435"/>
        <v>0</v>
      </c>
      <c r="W725" s="184">
        <v>0</v>
      </c>
      <c r="X725" s="78">
        <v>2000</v>
      </c>
      <c r="Y725" s="474"/>
      <c r="AD725" s="6"/>
      <c r="AE725" s="6"/>
    </row>
    <row r="726" spans="1:31" s="5" customFormat="1" x14ac:dyDescent="0.25">
      <c r="A726" s="42">
        <v>449</v>
      </c>
      <c r="B726" s="481" t="s">
        <v>1115</v>
      </c>
      <c r="C726" s="182" t="s">
        <v>1116</v>
      </c>
      <c r="D726" s="318" t="s">
        <v>135</v>
      </c>
      <c r="E726" s="419">
        <v>45536</v>
      </c>
      <c r="F726" s="183" t="s">
        <v>1117</v>
      </c>
      <c r="G726" s="183" t="s">
        <v>1118</v>
      </c>
      <c r="H726" s="271">
        <f t="shared" si="426"/>
        <v>131.57894736842107</v>
      </c>
      <c r="I726" s="64">
        <f t="shared" si="427"/>
        <v>4000</v>
      </c>
      <c r="J726" s="64">
        <f t="shared" si="428"/>
        <v>5263.1578947368425</v>
      </c>
      <c r="K726" s="64">
        <f t="shared" si="429"/>
        <v>657.89473684210532</v>
      </c>
      <c r="L726" s="492">
        <v>0</v>
      </c>
      <c r="M726" s="64">
        <v>86.19</v>
      </c>
      <c r="N726" s="492">
        <v>0</v>
      </c>
      <c r="O726" s="64">
        <f t="shared" si="430"/>
        <v>0</v>
      </c>
      <c r="P726" s="65">
        <f t="shared" si="431"/>
        <v>86.19</v>
      </c>
      <c r="Q726" s="65">
        <f t="shared" si="432"/>
        <v>5176.9678947368429</v>
      </c>
      <c r="R726" s="65">
        <f t="shared" si="433"/>
        <v>657.89473684210532</v>
      </c>
      <c r="S726" s="65">
        <f t="shared" si="434"/>
        <v>4000</v>
      </c>
      <c r="T726" s="76"/>
      <c r="U726" s="75">
        <v>2000</v>
      </c>
      <c r="V726" s="65">
        <f t="shared" si="435"/>
        <v>0</v>
      </c>
      <c r="W726" s="184">
        <v>0</v>
      </c>
      <c r="X726" s="78">
        <v>2000</v>
      </c>
      <c r="Y726" s="474"/>
      <c r="AD726" s="6"/>
      <c r="AE726" s="6"/>
    </row>
    <row r="727" spans="1:31" s="5" customFormat="1" ht="93" x14ac:dyDescent="0.25">
      <c r="A727" s="42">
        <v>450</v>
      </c>
      <c r="B727" s="481" t="s">
        <v>1119</v>
      </c>
      <c r="C727" s="176" t="s">
        <v>1120</v>
      </c>
      <c r="D727" s="318" t="s">
        <v>135</v>
      </c>
      <c r="E727" s="419">
        <v>45536</v>
      </c>
      <c r="F727" s="183" t="s">
        <v>1121</v>
      </c>
      <c r="G727" s="183" t="s">
        <v>1122</v>
      </c>
      <c r="H727" s="271">
        <f t="shared" si="426"/>
        <v>197.36842105263159</v>
      </c>
      <c r="I727" s="64">
        <f t="shared" si="427"/>
        <v>6000</v>
      </c>
      <c r="J727" s="64">
        <f t="shared" si="428"/>
        <v>7894.7368421052633</v>
      </c>
      <c r="K727" s="64">
        <f t="shared" si="429"/>
        <v>986.84210526315792</v>
      </c>
      <c r="L727" s="492">
        <v>0</v>
      </c>
      <c r="M727" s="64">
        <v>254.61</v>
      </c>
      <c r="N727" s="492">
        <v>0</v>
      </c>
      <c r="O727" s="64">
        <f t="shared" si="430"/>
        <v>0</v>
      </c>
      <c r="P727" s="65">
        <f t="shared" si="431"/>
        <v>254.61</v>
      </c>
      <c r="Q727" s="65">
        <f t="shared" si="432"/>
        <v>7640.1268421052637</v>
      </c>
      <c r="R727" s="65">
        <f t="shared" si="433"/>
        <v>986.84210526315792</v>
      </c>
      <c r="S727" s="65">
        <f t="shared" si="434"/>
        <v>6000</v>
      </c>
      <c r="T727" s="76"/>
      <c r="U727" s="75">
        <v>3000</v>
      </c>
      <c r="V727" s="65">
        <f t="shared" si="435"/>
        <v>0</v>
      </c>
      <c r="W727" s="184">
        <v>0</v>
      </c>
      <c r="X727" s="78">
        <v>3000</v>
      </c>
      <c r="Y727" s="474"/>
      <c r="AD727" s="6"/>
      <c r="AE727" s="6"/>
    </row>
    <row r="728" spans="1:31" s="5" customFormat="1" x14ac:dyDescent="0.25">
      <c r="A728" s="42">
        <v>451</v>
      </c>
      <c r="B728" s="481" t="s">
        <v>1123</v>
      </c>
      <c r="C728" s="182" t="s">
        <v>1124</v>
      </c>
      <c r="D728" s="318" t="s">
        <v>135</v>
      </c>
      <c r="E728" s="419">
        <v>45536</v>
      </c>
      <c r="F728" s="183" t="s">
        <v>1125</v>
      </c>
      <c r="G728" s="183" t="s">
        <v>1126</v>
      </c>
      <c r="H728" s="271">
        <f t="shared" si="426"/>
        <v>131.57894736842107</v>
      </c>
      <c r="I728" s="64">
        <f t="shared" si="427"/>
        <v>4000</v>
      </c>
      <c r="J728" s="64">
        <f t="shared" si="428"/>
        <v>5263.1578947368425</v>
      </c>
      <c r="K728" s="64">
        <f t="shared" si="429"/>
        <v>657.89473684210532</v>
      </c>
      <c r="L728" s="492">
        <v>0</v>
      </c>
      <c r="M728" s="64">
        <v>86.19</v>
      </c>
      <c r="N728" s="492">
        <v>0</v>
      </c>
      <c r="O728" s="64">
        <f t="shared" si="430"/>
        <v>0</v>
      </c>
      <c r="P728" s="65">
        <f t="shared" si="431"/>
        <v>86.19</v>
      </c>
      <c r="Q728" s="65">
        <f t="shared" si="432"/>
        <v>5176.9678947368429</v>
      </c>
      <c r="R728" s="65">
        <f t="shared" si="433"/>
        <v>657.89473684210532</v>
      </c>
      <c r="S728" s="65">
        <f t="shared" si="434"/>
        <v>4000</v>
      </c>
      <c r="T728" s="76"/>
      <c r="U728" s="75">
        <v>2000</v>
      </c>
      <c r="V728" s="65">
        <f t="shared" si="435"/>
        <v>0</v>
      </c>
      <c r="W728" s="184">
        <v>0</v>
      </c>
      <c r="X728" s="78">
        <v>2000</v>
      </c>
      <c r="Y728" s="474"/>
      <c r="AD728" s="6"/>
      <c r="AE728" s="6"/>
    </row>
    <row r="729" spans="1:31" s="5" customFormat="1" ht="93" x14ac:dyDescent="0.25">
      <c r="A729" s="42">
        <v>452</v>
      </c>
      <c r="B729" s="481" t="s">
        <v>1423</v>
      </c>
      <c r="C729" s="176" t="s">
        <v>1127</v>
      </c>
      <c r="D729" s="318" t="s">
        <v>135</v>
      </c>
      <c r="E729" s="419">
        <v>45536</v>
      </c>
      <c r="F729" s="183" t="s">
        <v>1398</v>
      </c>
      <c r="G729" s="183" t="s">
        <v>1397</v>
      </c>
      <c r="H729" s="271">
        <f t="shared" si="426"/>
        <v>131.57894736842107</v>
      </c>
      <c r="I729" s="64">
        <f t="shared" si="427"/>
        <v>4000</v>
      </c>
      <c r="J729" s="64">
        <f t="shared" si="428"/>
        <v>5263.1578947368425</v>
      </c>
      <c r="K729" s="64">
        <f t="shared" si="429"/>
        <v>657.89473684210532</v>
      </c>
      <c r="L729" s="492">
        <v>0</v>
      </c>
      <c r="M729" s="64">
        <v>86.19</v>
      </c>
      <c r="N729" s="492">
        <v>0</v>
      </c>
      <c r="O729" s="64">
        <f t="shared" si="430"/>
        <v>0</v>
      </c>
      <c r="P729" s="65">
        <f t="shared" si="431"/>
        <v>86.19</v>
      </c>
      <c r="Q729" s="65">
        <f t="shared" si="432"/>
        <v>5176.9678947368429</v>
      </c>
      <c r="R729" s="65">
        <f t="shared" si="433"/>
        <v>657.89473684210532</v>
      </c>
      <c r="S729" s="65">
        <f t="shared" si="434"/>
        <v>4000</v>
      </c>
      <c r="T729" s="76"/>
      <c r="U729" s="75">
        <v>2000</v>
      </c>
      <c r="V729" s="65">
        <f t="shared" si="435"/>
        <v>0</v>
      </c>
      <c r="W729" s="184">
        <v>0</v>
      </c>
      <c r="X729" s="78">
        <v>2000</v>
      </c>
      <c r="Y729" s="474"/>
      <c r="AD729" s="6"/>
      <c r="AE729" s="6"/>
    </row>
    <row r="730" spans="1:31" s="5" customFormat="1" x14ac:dyDescent="0.25">
      <c r="A730" s="42">
        <v>453</v>
      </c>
      <c r="B730" s="481" t="s">
        <v>1131</v>
      </c>
      <c r="C730" s="182" t="s">
        <v>1132</v>
      </c>
      <c r="D730" s="229" t="s">
        <v>135</v>
      </c>
      <c r="E730" s="419">
        <v>45536</v>
      </c>
      <c r="F730" s="183" t="s">
        <v>1133</v>
      </c>
      <c r="G730" s="183" t="s">
        <v>1134</v>
      </c>
      <c r="H730" s="271">
        <f t="shared" si="426"/>
        <v>131.57894736842107</v>
      </c>
      <c r="I730" s="64">
        <f t="shared" si="427"/>
        <v>4000</v>
      </c>
      <c r="J730" s="64">
        <f t="shared" si="428"/>
        <v>5263.1578947368425</v>
      </c>
      <c r="K730" s="64">
        <f t="shared" si="429"/>
        <v>657.89473684210532</v>
      </c>
      <c r="L730" s="492">
        <v>0</v>
      </c>
      <c r="M730" s="64">
        <v>86.19</v>
      </c>
      <c r="N730" s="492">
        <v>0</v>
      </c>
      <c r="O730" s="64">
        <f t="shared" si="430"/>
        <v>0</v>
      </c>
      <c r="P730" s="65">
        <f t="shared" si="431"/>
        <v>86.19</v>
      </c>
      <c r="Q730" s="65">
        <f t="shared" si="432"/>
        <v>5176.9678947368429</v>
      </c>
      <c r="R730" s="65">
        <f t="shared" si="433"/>
        <v>657.89473684210532</v>
      </c>
      <c r="S730" s="65">
        <f t="shared" si="434"/>
        <v>4000</v>
      </c>
      <c r="T730" s="76"/>
      <c r="U730" s="75">
        <v>2000</v>
      </c>
      <c r="V730" s="65">
        <f t="shared" si="435"/>
        <v>0</v>
      </c>
      <c r="W730" s="184">
        <v>0</v>
      </c>
      <c r="X730" s="78">
        <v>2000</v>
      </c>
      <c r="Y730" s="474"/>
      <c r="AD730" s="6"/>
      <c r="AE730" s="6"/>
    </row>
    <row r="731" spans="1:31" s="5" customFormat="1" ht="93" x14ac:dyDescent="0.25">
      <c r="A731" s="42">
        <v>454</v>
      </c>
      <c r="B731" s="481" t="s">
        <v>1144</v>
      </c>
      <c r="C731" s="176" t="s">
        <v>1090</v>
      </c>
      <c r="D731" s="318" t="s">
        <v>135</v>
      </c>
      <c r="E731" s="419">
        <v>45536</v>
      </c>
      <c r="F731" s="183" t="s">
        <v>1145</v>
      </c>
      <c r="G731" s="183" t="s">
        <v>1399</v>
      </c>
      <c r="H731" s="271">
        <f t="shared" si="426"/>
        <v>131.57894736842107</v>
      </c>
      <c r="I731" s="64">
        <f t="shared" si="427"/>
        <v>4000</v>
      </c>
      <c r="J731" s="64">
        <f t="shared" si="428"/>
        <v>5263.1578947368425</v>
      </c>
      <c r="K731" s="64">
        <f t="shared" si="429"/>
        <v>657.89473684210532</v>
      </c>
      <c r="L731" s="492">
        <v>0</v>
      </c>
      <c r="M731" s="64">
        <v>86.19</v>
      </c>
      <c r="N731" s="492">
        <v>0</v>
      </c>
      <c r="O731" s="64">
        <f t="shared" si="430"/>
        <v>0</v>
      </c>
      <c r="P731" s="65">
        <f t="shared" si="431"/>
        <v>86.19</v>
      </c>
      <c r="Q731" s="65">
        <f t="shared" si="432"/>
        <v>5176.9678947368429</v>
      </c>
      <c r="R731" s="65">
        <f t="shared" si="433"/>
        <v>657.89473684210532</v>
      </c>
      <c r="S731" s="65">
        <f t="shared" si="434"/>
        <v>4000</v>
      </c>
      <c r="T731" s="76"/>
      <c r="U731" s="75">
        <v>2000</v>
      </c>
      <c r="V731" s="65">
        <f t="shared" si="435"/>
        <v>0</v>
      </c>
      <c r="W731" s="184">
        <v>0</v>
      </c>
      <c r="X731" s="78">
        <v>2000</v>
      </c>
      <c r="Y731" s="474"/>
      <c r="AD731" s="6"/>
      <c r="AE731" s="6"/>
    </row>
    <row r="732" spans="1:31" s="5" customFormat="1" x14ac:dyDescent="0.25">
      <c r="A732" s="42">
        <v>455</v>
      </c>
      <c r="B732" s="481" t="s">
        <v>1146</v>
      </c>
      <c r="C732" s="182" t="s">
        <v>1147</v>
      </c>
      <c r="D732" s="318" t="s">
        <v>135</v>
      </c>
      <c r="E732" s="419">
        <v>45536</v>
      </c>
      <c r="F732" s="183" t="s">
        <v>1400</v>
      </c>
      <c r="G732" s="183" t="s">
        <v>1148</v>
      </c>
      <c r="H732" s="271">
        <f t="shared" si="426"/>
        <v>131.57894736842107</v>
      </c>
      <c r="I732" s="64">
        <f t="shared" si="427"/>
        <v>4000</v>
      </c>
      <c r="J732" s="64">
        <f t="shared" si="428"/>
        <v>5263.1578947368425</v>
      </c>
      <c r="K732" s="64">
        <f t="shared" si="429"/>
        <v>657.89473684210532</v>
      </c>
      <c r="L732" s="492">
        <v>0</v>
      </c>
      <c r="M732" s="64">
        <v>86.19</v>
      </c>
      <c r="N732" s="492">
        <v>0</v>
      </c>
      <c r="O732" s="64">
        <f t="shared" si="430"/>
        <v>0</v>
      </c>
      <c r="P732" s="65">
        <f t="shared" si="431"/>
        <v>86.19</v>
      </c>
      <c r="Q732" s="65">
        <f t="shared" si="432"/>
        <v>5176.9678947368429</v>
      </c>
      <c r="R732" s="65">
        <f t="shared" si="433"/>
        <v>657.89473684210532</v>
      </c>
      <c r="S732" s="65">
        <f t="shared" si="434"/>
        <v>4000</v>
      </c>
      <c r="T732" s="76"/>
      <c r="U732" s="75">
        <v>2000</v>
      </c>
      <c r="V732" s="65">
        <f t="shared" si="435"/>
        <v>0</v>
      </c>
      <c r="W732" s="184">
        <v>0</v>
      </c>
      <c r="X732" s="78">
        <v>2000</v>
      </c>
      <c r="Y732" s="474"/>
      <c r="AD732" s="6"/>
      <c r="AE732" s="6"/>
    </row>
    <row r="733" spans="1:31" s="5" customFormat="1" x14ac:dyDescent="0.25">
      <c r="A733" s="42">
        <v>456</v>
      </c>
      <c r="B733" s="481" t="s">
        <v>1149</v>
      </c>
      <c r="C733" s="182" t="s">
        <v>1424</v>
      </c>
      <c r="D733" s="318" t="s">
        <v>135</v>
      </c>
      <c r="E733" s="419">
        <v>45536</v>
      </c>
      <c r="F733" s="183" t="s">
        <v>1150</v>
      </c>
      <c r="G733" s="183" t="s">
        <v>1151</v>
      </c>
      <c r="H733" s="271">
        <f t="shared" si="426"/>
        <v>131.57894736842107</v>
      </c>
      <c r="I733" s="64">
        <f t="shared" si="427"/>
        <v>4000</v>
      </c>
      <c r="J733" s="64">
        <f t="shared" si="428"/>
        <v>5263.1578947368425</v>
      </c>
      <c r="K733" s="64">
        <f t="shared" si="429"/>
        <v>657.89473684210532</v>
      </c>
      <c r="L733" s="492">
        <v>0</v>
      </c>
      <c r="M733" s="64">
        <v>86.19</v>
      </c>
      <c r="N733" s="492">
        <v>0</v>
      </c>
      <c r="O733" s="64">
        <f t="shared" si="430"/>
        <v>0</v>
      </c>
      <c r="P733" s="65">
        <f t="shared" si="431"/>
        <v>86.19</v>
      </c>
      <c r="Q733" s="65">
        <f t="shared" si="432"/>
        <v>5176.9678947368429</v>
      </c>
      <c r="R733" s="65">
        <f t="shared" si="433"/>
        <v>657.89473684210532</v>
      </c>
      <c r="S733" s="65">
        <f t="shared" si="434"/>
        <v>4000</v>
      </c>
      <c r="T733" s="76"/>
      <c r="U733" s="75">
        <v>2000</v>
      </c>
      <c r="V733" s="65">
        <f t="shared" si="435"/>
        <v>0</v>
      </c>
      <c r="W733" s="184">
        <v>0</v>
      </c>
      <c r="X733" s="78">
        <v>2000</v>
      </c>
      <c r="Y733" s="474"/>
      <c r="AD733" s="6"/>
      <c r="AE733" s="6"/>
    </row>
    <row r="734" spans="1:31" s="5" customFormat="1" x14ac:dyDescent="0.25">
      <c r="A734" s="42">
        <v>457</v>
      </c>
      <c r="B734" s="481" t="s">
        <v>1154</v>
      </c>
      <c r="C734" s="182" t="s">
        <v>1155</v>
      </c>
      <c r="D734" s="229" t="s">
        <v>135</v>
      </c>
      <c r="E734" s="419">
        <v>45536</v>
      </c>
      <c r="F734" s="183" t="s">
        <v>1156</v>
      </c>
      <c r="G734" s="183" t="s">
        <v>1157</v>
      </c>
      <c r="H734" s="271">
        <f t="shared" si="426"/>
        <v>131.57894736842107</v>
      </c>
      <c r="I734" s="64">
        <f t="shared" si="427"/>
        <v>4000</v>
      </c>
      <c r="J734" s="64">
        <f t="shared" si="428"/>
        <v>5263.1578947368425</v>
      </c>
      <c r="K734" s="64">
        <f t="shared" si="429"/>
        <v>657.89473684210532</v>
      </c>
      <c r="L734" s="492">
        <v>0</v>
      </c>
      <c r="M734" s="64">
        <v>86.19</v>
      </c>
      <c r="N734" s="492">
        <v>0</v>
      </c>
      <c r="O734" s="64">
        <f t="shared" si="430"/>
        <v>0</v>
      </c>
      <c r="P734" s="65">
        <f t="shared" si="431"/>
        <v>86.19</v>
      </c>
      <c r="Q734" s="65">
        <f t="shared" si="432"/>
        <v>5176.9678947368429</v>
      </c>
      <c r="R734" s="65">
        <f t="shared" si="433"/>
        <v>657.89473684210532</v>
      </c>
      <c r="S734" s="65">
        <f t="shared" si="434"/>
        <v>4000</v>
      </c>
      <c r="T734" s="76"/>
      <c r="U734" s="75">
        <v>2000</v>
      </c>
      <c r="V734" s="65">
        <f t="shared" si="435"/>
        <v>0</v>
      </c>
      <c r="W734" s="184">
        <v>0</v>
      </c>
      <c r="X734" s="78">
        <v>2000</v>
      </c>
      <c r="Y734" s="474"/>
      <c r="AD734" s="6"/>
      <c r="AE734" s="6"/>
    </row>
    <row r="735" spans="1:31" s="5" customFormat="1" x14ac:dyDescent="0.25">
      <c r="A735" s="42">
        <v>458</v>
      </c>
      <c r="B735" s="481" t="s">
        <v>1158</v>
      </c>
      <c r="C735" s="182" t="s">
        <v>1425</v>
      </c>
      <c r="D735" s="318" t="s">
        <v>135</v>
      </c>
      <c r="E735" s="419">
        <v>45536</v>
      </c>
      <c r="F735" s="183" t="s">
        <v>1159</v>
      </c>
      <c r="G735" s="183" t="s">
        <v>1160</v>
      </c>
      <c r="H735" s="271">
        <f t="shared" si="426"/>
        <v>197.36842105263159</v>
      </c>
      <c r="I735" s="64">
        <f t="shared" si="427"/>
        <v>6000</v>
      </c>
      <c r="J735" s="64">
        <f t="shared" si="428"/>
        <v>7894.7368421052633</v>
      </c>
      <c r="K735" s="64">
        <f t="shared" si="429"/>
        <v>986.84210526315792</v>
      </c>
      <c r="L735" s="492">
        <v>0</v>
      </c>
      <c r="M735" s="64">
        <v>254.61</v>
      </c>
      <c r="N735" s="492">
        <v>0</v>
      </c>
      <c r="O735" s="64">
        <f t="shared" si="430"/>
        <v>0</v>
      </c>
      <c r="P735" s="65">
        <f t="shared" si="431"/>
        <v>254.61</v>
      </c>
      <c r="Q735" s="65">
        <f t="shared" si="432"/>
        <v>7640.1268421052637</v>
      </c>
      <c r="R735" s="65">
        <f t="shared" si="433"/>
        <v>986.84210526315792</v>
      </c>
      <c r="S735" s="65">
        <f t="shared" si="434"/>
        <v>6000</v>
      </c>
      <c r="T735" s="76"/>
      <c r="U735" s="75">
        <v>3000</v>
      </c>
      <c r="V735" s="65">
        <f t="shared" si="435"/>
        <v>0</v>
      </c>
      <c r="W735" s="184">
        <v>0</v>
      </c>
      <c r="X735" s="78">
        <v>3000</v>
      </c>
      <c r="Y735" s="474"/>
      <c r="AD735" s="6"/>
      <c r="AE735" s="6"/>
    </row>
    <row r="736" spans="1:31" s="5" customFormat="1" x14ac:dyDescent="0.25">
      <c r="A736" s="42">
        <v>459</v>
      </c>
      <c r="B736" s="481" t="s">
        <v>1164</v>
      </c>
      <c r="C736" s="182" t="s">
        <v>1165</v>
      </c>
      <c r="D736" s="318" t="s">
        <v>135</v>
      </c>
      <c r="E736" s="419">
        <v>45536</v>
      </c>
      <c r="F736" s="183" t="s">
        <v>1166</v>
      </c>
      <c r="G736" s="183" t="s">
        <v>1401</v>
      </c>
      <c r="H736" s="271">
        <f t="shared" si="426"/>
        <v>131.57894736842107</v>
      </c>
      <c r="I736" s="64">
        <f t="shared" si="427"/>
        <v>4000</v>
      </c>
      <c r="J736" s="64">
        <f t="shared" si="428"/>
        <v>5263.1578947368425</v>
      </c>
      <c r="K736" s="64">
        <f t="shared" si="429"/>
        <v>657.89473684210532</v>
      </c>
      <c r="L736" s="492">
        <v>0</v>
      </c>
      <c r="M736" s="64">
        <v>86.19</v>
      </c>
      <c r="N736" s="492">
        <v>0</v>
      </c>
      <c r="O736" s="64">
        <f t="shared" si="430"/>
        <v>0</v>
      </c>
      <c r="P736" s="65">
        <f t="shared" si="431"/>
        <v>86.19</v>
      </c>
      <c r="Q736" s="65">
        <f t="shared" si="432"/>
        <v>5176.9678947368429</v>
      </c>
      <c r="R736" s="65">
        <f t="shared" si="433"/>
        <v>657.89473684210532</v>
      </c>
      <c r="S736" s="65">
        <f t="shared" si="434"/>
        <v>4000</v>
      </c>
      <c r="T736" s="76"/>
      <c r="U736" s="75">
        <v>2000</v>
      </c>
      <c r="V736" s="65">
        <f t="shared" si="435"/>
        <v>0</v>
      </c>
      <c r="W736" s="184">
        <v>0</v>
      </c>
      <c r="X736" s="78">
        <v>2000</v>
      </c>
      <c r="Y736" s="474"/>
      <c r="AD736" s="6"/>
      <c r="AE736" s="6"/>
    </row>
    <row r="737" spans="1:31" s="5" customFormat="1" x14ac:dyDescent="0.25">
      <c r="A737" s="42">
        <v>460</v>
      </c>
      <c r="B737" s="481" t="s">
        <v>1167</v>
      </c>
      <c r="C737" s="182" t="s">
        <v>1168</v>
      </c>
      <c r="D737" s="318" t="s">
        <v>135</v>
      </c>
      <c r="E737" s="419">
        <v>45536</v>
      </c>
      <c r="F737" s="183" t="s">
        <v>1169</v>
      </c>
      <c r="G737" s="183" t="s">
        <v>1170</v>
      </c>
      <c r="H737" s="271">
        <f t="shared" si="426"/>
        <v>131.57894736842107</v>
      </c>
      <c r="I737" s="64">
        <f t="shared" si="427"/>
        <v>4000</v>
      </c>
      <c r="J737" s="64">
        <f t="shared" si="428"/>
        <v>5263.1578947368425</v>
      </c>
      <c r="K737" s="64">
        <f t="shared" si="429"/>
        <v>657.89473684210532</v>
      </c>
      <c r="L737" s="492">
        <v>0</v>
      </c>
      <c r="M737" s="64">
        <v>86.19</v>
      </c>
      <c r="N737" s="492">
        <v>0</v>
      </c>
      <c r="O737" s="64">
        <f t="shared" si="430"/>
        <v>0</v>
      </c>
      <c r="P737" s="65">
        <f t="shared" si="431"/>
        <v>86.19</v>
      </c>
      <c r="Q737" s="65">
        <f t="shared" si="432"/>
        <v>5176.9678947368429</v>
      </c>
      <c r="R737" s="65">
        <f t="shared" si="433"/>
        <v>657.89473684210532</v>
      </c>
      <c r="S737" s="65">
        <f t="shared" si="434"/>
        <v>4000</v>
      </c>
      <c r="T737" s="76"/>
      <c r="U737" s="75">
        <v>2000</v>
      </c>
      <c r="V737" s="65">
        <f t="shared" si="435"/>
        <v>0</v>
      </c>
      <c r="W737" s="184">
        <v>0</v>
      </c>
      <c r="X737" s="78">
        <v>2000</v>
      </c>
      <c r="Y737" s="474"/>
      <c r="AD737" s="6"/>
      <c r="AE737" s="6"/>
    </row>
    <row r="738" spans="1:31" s="5" customFormat="1" x14ac:dyDescent="0.25">
      <c r="A738" s="42">
        <v>461</v>
      </c>
      <c r="B738" s="481" t="s">
        <v>1180</v>
      </c>
      <c r="C738" s="182" t="s">
        <v>1181</v>
      </c>
      <c r="D738" s="229" t="s">
        <v>135</v>
      </c>
      <c r="E738" s="419">
        <v>45536</v>
      </c>
      <c r="F738" s="183" t="s">
        <v>1182</v>
      </c>
      <c r="G738" s="183" t="s">
        <v>1183</v>
      </c>
      <c r="H738" s="271">
        <f t="shared" si="426"/>
        <v>131.57894736842107</v>
      </c>
      <c r="I738" s="64">
        <f t="shared" si="427"/>
        <v>4000</v>
      </c>
      <c r="J738" s="64">
        <f t="shared" si="428"/>
        <v>5263.1578947368425</v>
      </c>
      <c r="K738" s="64">
        <f t="shared" si="429"/>
        <v>657.89473684210532</v>
      </c>
      <c r="L738" s="492">
        <v>0</v>
      </c>
      <c r="M738" s="64">
        <v>86.19</v>
      </c>
      <c r="N738" s="492">
        <v>0</v>
      </c>
      <c r="O738" s="64">
        <f t="shared" si="430"/>
        <v>0</v>
      </c>
      <c r="P738" s="65">
        <f t="shared" si="431"/>
        <v>86.19</v>
      </c>
      <c r="Q738" s="65">
        <f t="shared" si="432"/>
        <v>5176.9678947368429</v>
      </c>
      <c r="R738" s="65">
        <f t="shared" si="433"/>
        <v>657.89473684210532</v>
      </c>
      <c r="S738" s="65">
        <f t="shared" si="434"/>
        <v>4000</v>
      </c>
      <c r="T738" s="76"/>
      <c r="U738" s="75">
        <v>2000</v>
      </c>
      <c r="V738" s="65">
        <f t="shared" si="435"/>
        <v>0</v>
      </c>
      <c r="W738" s="184">
        <v>0</v>
      </c>
      <c r="X738" s="78">
        <v>2000</v>
      </c>
      <c r="Y738" s="474"/>
      <c r="AD738" s="6"/>
      <c r="AE738" s="6"/>
    </row>
    <row r="739" spans="1:31" s="5" customFormat="1" ht="93" x14ac:dyDescent="0.25">
      <c r="A739" s="42">
        <v>462</v>
      </c>
      <c r="B739" s="481" t="s">
        <v>1188</v>
      </c>
      <c r="C739" s="176" t="s">
        <v>1189</v>
      </c>
      <c r="D739" s="229" t="s">
        <v>135</v>
      </c>
      <c r="E739" s="419">
        <v>45536</v>
      </c>
      <c r="F739" s="183" t="s">
        <v>1190</v>
      </c>
      <c r="G739" s="183" t="s">
        <v>1191</v>
      </c>
      <c r="H739" s="271">
        <f t="shared" si="426"/>
        <v>131.57894736842107</v>
      </c>
      <c r="I739" s="64">
        <f t="shared" si="427"/>
        <v>4000</v>
      </c>
      <c r="J739" s="64">
        <f t="shared" si="428"/>
        <v>5263.1578947368425</v>
      </c>
      <c r="K739" s="64">
        <f t="shared" si="429"/>
        <v>657.89473684210532</v>
      </c>
      <c r="L739" s="492">
        <v>0</v>
      </c>
      <c r="M739" s="64">
        <v>86.19</v>
      </c>
      <c r="N739" s="492">
        <v>0</v>
      </c>
      <c r="O739" s="64">
        <f t="shared" si="430"/>
        <v>0</v>
      </c>
      <c r="P739" s="65">
        <f t="shared" si="431"/>
        <v>86.19</v>
      </c>
      <c r="Q739" s="65">
        <f t="shared" si="432"/>
        <v>5176.9678947368429</v>
      </c>
      <c r="R739" s="65">
        <f t="shared" si="433"/>
        <v>657.89473684210532</v>
      </c>
      <c r="S739" s="65">
        <f t="shared" si="434"/>
        <v>4000</v>
      </c>
      <c r="T739" s="76"/>
      <c r="U739" s="75">
        <v>2000</v>
      </c>
      <c r="V739" s="65">
        <f t="shared" si="435"/>
        <v>0</v>
      </c>
      <c r="W739" s="184">
        <v>0</v>
      </c>
      <c r="X739" s="78">
        <v>2000</v>
      </c>
      <c r="Y739" s="474"/>
      <c r="AD739" s="6"/>
      <c r="AE739" s="6"/>
    </row>
    <row r="740" spans="1:31" s="5" customFormat="1" x14ac:dyDescent="0.25">
      <c r="A740" s="42">
        <v>463</v>
      </c>
      <c r="B740" s="481" t="s">
        <v>1192</v>
      </c>
      <c r="C740" s="182" t="s">
        <v>1120</v>
      </c>
      <c r="D740" s="229" t="s">
        <v>135</v>
      </c>
      <c r="E740" s="419">
        <v>45536</v>
      </c>
      <c r="F740" s="183" t="s">
        <v>1193</v>
      </c>
      <c r="G740" s="183" t="s">
        <v>1194</v>
      </c>
      <c r="H740" s="271">
        <f t="shared" si="426"/>
        <v>269.21052631578948</v>
      </c>
      <c r="I740" s="64">
        <f t="shared" si="427"/>
        <v>8184</v>
      </c>
      <c r="J740" s="64">
        <f t="shared" si="428"/>
        <v>10768.42105263158</v>
      </c>
      <c r="K740" s="64">
        <f t="shared" si="429"/>
        <v>1346.0526315789475</v>
      </c>
      <c r="L740" s="492">
        <v>0</v>
      </c>
      <c r="M740" s="64">
        <v>485.22</v>
      </c>
      <c r="N740" s="492">
        <v>0</v>
      </c>
      <c r="O740" s="64">
        <f t="shared" si="430"/>
        <v>184</v>
      </c>
      <c r="P740" s="65">
        <f t="shared" si="431"/>
        <v>669.22</v>
      </c>
      <c r="Q740" s="65">
        <f t="shared" si="432"/>
        <v>10283.201052631581</v>
      </c>
      <c r="R740" s="65">
        <f t="shared" si="433"/>
        <v>1346.0526315789475</v>
      </c>
      <c r="S740" s="65">
        <f t="shared" si="434"/>
        <v>8000</v>
      </c>
      <c r="T740" s="76"/>
      <c r="U740" s="75">
        <v>4092</v>
      </c>
      <c r="V740" s="65">
        <f t="shared" si="435"/>
        <v>92</v>
      </c>
      <c r="W740" s="184">
        <v>0</v>
      </c>
      <c r="X740" s="78">
        <v>4000</v>
      </c>
      <c r="Y740" s="474"/>
      <c r="AD740" s="6"/>
      <c r="AE740" s="6"/>
    </row>
    <row r="741" spans="1:31" s="5" customFormat="1" x14ac:dyDescent="0.25">
      <c r="A741" s="42">
        <v>464</v>
      </c>
      <c r="B741" s="481" t="s">
        <v>1195</v>
      </c>
      <c r="C741" s="182" t="s">
        <v>1196</v>
      </c>
      <c r="D741" s="229" t="s">
        <v>135</v>
      </c>
      <c r="E741" s="419">
        <v>45536</v>
      </c>
      <c r="F741" s="183" t="s">
        <v>1197</v>
      </c>
      <c r="G741" s="183" t="s">
        <v>1198</v>
      </c>
      <c r="H741" s="271">
        <f t="shared" si="426"/>
        <v>131.57894736842107</v>
      </c>
      <c r="I741" s="64">
        <f t="shared" si="427"/>
        <v>4000</v>
      </c>
      <c r="J741" s="64">
        <f t="shared" si="428"/>
        <v>5263.1578947368425</v>
      </c>
      <c r="K741" s="64">
        <f t="shared" si="429"/>
        <v>657.89473684210532</v>
      </c>
      <c r="L741" s="492">
        <v>0</v>
      </c>
      <c r="M741" s="64">
        <v>86.19</v>
      </c>
      <c r="N741" s="492">
        <v>0</v>
      </c>
      <c r="O741" s="64">
        <f t="shared" si="430"/>
        <v>0</v>
      </c>
      <c r="P741" s="65">
        <f t="shared" si="431"/>
        <v>86.19</v>
      </c>
      <c r="Q741" s="65">
        <f t="shared" si="432"/>
        <v>5176.9678947368429</v>
      </c>
      <c r="R741" s="65">
        <f t="shared" si="433"/>
        <v>657.89473684210532</v>
      </c>
      <c r="S741" s="65">
        <f t="shared" si="434"/>
        <v>4000</v>
      </c>
      <c r="T741" s="76"/>
      <c r="U741" s="75">
        <v>2000</v>
      </c>
      <c r="V741" s="65">
        <f t="shared" si="435"/>
        <v>0</v>
      </c>
      <c r="W741" s="184">
        <v>0</v>
      </c>
      <c r="X741" s="78">
        <v>2000</v>
      </c>
      <c r="Y741" s="474"/>
      <c r="AD741" s="6"/>
      <c r="AE741" s="6"/>
    </row>
    <row r="742" spans="1:31" s="5" customFormat="1" x14ac:dyDescent="0.25">
      <c r="A742" s="42">
        <v>465</v>
      </c>
      <c r="B742" s="481" t="s">
        <v>1199</v>
      </c>
      <c r="C742" s="182" t="s">
        <v>1200</v>
      </c>
      <c r="D742" s="229" t="s">
        <v>135</v>
      </c>
      <c r="E742" s="419">
        <v>45536</v>
      </c>
      <c r="F742" s="183" t="s">
        <v>1201</v>
      </c>
      <c r="G742" s="183" t="s">
        <v>1202</v>
      </c>
      <c r="H742" s="271">
        <f t="shared" si="426"/>
        <v>131.57894736842107</v>
      </c>
      <c r="I742" s="64">
        <f t="shared" si="427"/>
        <v>4000</v>
      </c>
      <c r="J742" s="64">
        <f t="shared" si="428"/>
        <v>5263.1578947368425</v>
      </c>
      <c r="K742" s="64">
        <f t="shared" si="429"/>
        <v>657.89473684210532</v>
      </c>
      <c r="L742" s="492">
        <v>0</v>
      </c>
      <c r="M742" s="64">
        <v>86.19</v>
      </c>
      <c r="N742" s="492">
        <v>0</v>
      </c>
      <c r="O742" s="64">
        <f t="shared" si="430"/>
        <v>0</v>
      </c>
      <c r="P742" s="65">
        <f t="shared" si="431"/>
        <v>86.19</v>
      </c>
      <c r="Q742" s="65">
        <f t="shared" si="432"/>
        <v>5176.9678947368429</v>
      </c>
      <c r="R742" s="65">
        <f t="shared" si="433"/>
        <v>657.89473684210532</v>
      </c>
      <c r="S742" s="65">
        <f t="shared" si="434"/>
        <v>4000</v>
      </c>
      <c r="T742" s="320"/>
      <c r="U742" s="75">
        <v>2000</v>
      </c>
      <c r="V742" s="65">
        <f t="shared" si="435"/>
        <v>0</v>
      </c>
      <c r="W742" s="184">
        <v>0</v>
      </c>
      <c r="X742" s="78">
        <v>2000</v>
      </c>
      <c r="Y742" s="474"/>
      <c r="AD742" s="6"/>
      <c r="AE742" s="6"/>
    </row>
    <row r="743" spans="1:31" s="5" customFormat="1" x14ac:dyDescent="0.25">
      <c r="A743" s="42">
        <v>466</v>
      </c>
      <c r="B743" s="481" t="s">
        <v>1207</v>
      </c>
      <c r="C743" s="182" t="s">
        <v>1106</v>
      </c>
      <c r="D743" s="229" t="s">
        <v>135</v>
      </c>
      <c r="E743" s="419">
        <v>45536</v>
      </c>
      <c r="F743" s="183" t="s">
        <v>1208</v>
      </c>
      <c r="G743" s="183" t="s">
        <v>1209</v>
      </c>
      <c r="H743" s="271">
        <f t="shared" si="426"/>
        <v>131.57894736842107</v>
      </c>
      <c r="I743" s="64">
        <f t="shared" si="427"/>
        <v>4000</v>
      </c>
      <c r="J743" s="64">
        <f t="shared" si="428"/>
        <v>5263.1578947368425</v>
      </c>
      <c r="K743" s="64">
        <f t="shared" si="429"/>
        <v>657.89473684210532</v>
      </c>
      <c r="L743" s="492">
        <v>0</v>
      </c>
      <c r="M743" s="64">
        <v>86.19</v>
      </c>
      <c r="N743" s="492">
        <v>0</v>
      </c>
      <c r="O743" s="64">
        <f t="shared" si="430"/>
        <v>0</v>
      </c>
      <c r="P743" s="65">
        <f t="shared" si="431"/>
        <v>86.19</v>
      </c>
      <c r="Q743" s="65">
        <f t="shared" si="432"/>
        <v>5176.9678947368429</v>
      </c>
      <c r="R743" s="65">
        <f t="shared" si="433"/>
        <v>657.89473684210532</v>
      </c>
      <c r="S743" s="65">
        <f t="shared" si="434"/>
        <v>4000</v>
      </c>
      <c r="T743" s="76"/>
      <c r="U743" s="75">
        <v>2000</v>
      </c>
      <c r="V743" s="65">
        <f t="shared" si="435"/>
        <v>0</v>
      </c>
      <c r="W743" s="184">
        <v>0</v>
      </c>
      <c r="X743" s="78">
        <v>2000</v>
      </c>
      <c r="Y743" s="474"/>
      <c r="AD743" s="6"/>
      <c r="AE743" s="6"/>
    </row>
    <row r="744" spans="1:31" s="5" customFormat="1" x14ac:dyDescent="0.25">
      <c r="A744" s="42">
        <v>467</v>
      </c>
      <c r="B744" s="481" t="s">
        <v>1210</v>
      </c>
      <c r="C744" s="182" t="s">
        <v>1211</v>
      </c>
      <c r="D744" s="229" t="s">
        <v>135</v>
      </c>
      <c r="E744" s="419">
        <v>45536</v>
      </c>
      <c r="F744" s="183" t="s">
        <v>1212</v>
      </c>
      <c r="G744" s="183" t="s">
        <v>1213</v>
      </c>
      <c r="H744" s="271">
        <f t="shared" si="426"/>
        <v>197.36842105263159</v>
      </c>
      <c r="I744" s="64">
        <f t="shared" si="427"/>
        <v>6000</v>
      </c>
      <c r="J744" s="64">
        <f t="shared" si="428"/>
        <v>7894.7368421052633</v>
      </c>
      <c r="K744" s="64">
        <f t="shared" si="429"/>
        <v>986.84210526315792</v>
      </c>
      <c r="L744" s="492">
        <v>0</v>
      </c>
      <c r="M744" s="64">
        <v>254.61</v>
      </c>
      <c r="N744" s="492">
        <v>0</v>
      </c>
      <c r="O744" s="64">
        <f t="shared" si="430"/>
        <v>0</v>
      </c>
      <c r="P744" s="65">
        <f t="shared" si="431"/>
        <v>254.61</v>
      </c>
      <c r="Q744" s="65">
        <f t="shared" si="432"/>
        <v>7640.1268421052637</v>
      </c>
      <c r="R744" s="65">
        <f t="shared" si="433"/>
        <v>986.84210526315792</v>
      </c>
      <c r="S744" s="65">
        <f t="shared" si="434"/>
        <v>6000</v>
      </c>
      <c r="T744" s="76"/>
      <c r="U744" s="75">
        <v>3000</v>
      </c>
      <c r="V744" s="65">
        <f t="shared" si="435"/>
        <v>0</v>
      </c>
      <c r="W744" s="184">
        <v>0</v>
      </c>
      <c r="X744" s="78">
        <v>3000</v>
      </c>
      <c r="Y744" s="474"/>
      <c r="AD744" s="6"/>
      <c r="AE744" s="6"/>
    </row>
    <row r="745" spans="1:31" s="5" customFormat="1" x14ac:dyDescent="0.25">
      <c r="A745" s="42">
        <v>468</v>
      </c>
      <c r="B745" s="481" t="s">
        <v>1214</v>
      </c>
      <c r="C745" s="182" t="s">
        <v>1426</v>
      </c>
      <c r="D745" s="229" t="s">
        <v>135</v>
      </c>
      <c r="E745" s="419">
        <v>45536</v>
      </c>
      <c r="F745" s="183" t="s">
        <v>1080</v>
      </c>
      <c r="G745" s="183" t="s">
        <v>1081</v>
      </c>
      <c r="H745" s="271">
        <f t="shared" si="426"/>
        <v>131.57894736842107</v>
      </c>
      <c r="I745" s="64">
        <f t="shared" si="427"/>
        <v>4000</v>
      </c>
      <c r="J745" s="64">
        <f t="shared" si="428"/>
        <v>5263.1578947368425</v>
      </c>
      <c r="K745" s="64">
        <f t="shared" si="429"/>
        <v>657.89473684210532</v>
      </c>
      <c r="L745" s="492">
        <v>0</v>
      </c>
      <c r="M745" s="64">
        <v>86.19</v>
      </c>
      <c r="N745" s="492">
        <v>0</v>
      </c>
      <c r="O745" s="64">
        <f t="shared" si="430"/>
        <v>0</v>
      </c>
      <c r="P745" s="65">
        <f t="shared" si="431"/>
        <v>86.19</v>
      </c>
      <c r="Q745" s="65">
        <f t="shared" si="432"/>
        <v>5176.9678947368429</v>
      </c>
      <c r="R745" s="65">
        <f t="shared" si="433"/>
        <v>657.89473684210532</v>
      </c>
      <c r="S745" s="65">
        <f t="shared" si="434"/>
        <v>4000</v>
      </c>
      <c r="T745" s="76"/>
      <c r="U745" s="75">
        <v>2000</v>
      </c>
      <c r="V745" s="65">
        <f t="shared" si="435"/>
        <v>0</v>
      </c>
      <c r="W745" s="184">
        <v>0</v>
      </c>
      <c r="X745" s="78">
        <v>2000</v>
      </c>
      <c r="Y745" s="474"/>
      <c r="AD745" s="6"/>
      <c r="AE745" s="6"/>
    </row>
    <row r="746" spans="1:31" s="5" customFormat="1" x14ac:dyDescent="0.25">
      <c r="A746" s="42">
        <v>469</v>
      </c>
      <c r="B746" s="481" t="s">
        <v>1215</v>
      </c>
      <c r="C746" s="182" t="s">
        <v>1216</v>
      </c>
      <c r="D746" s="229" t="s">
        <v>135</v>
      </c>
      <c r="E746" s="419">
        <v>45536</v>
      </c>
      <c r="F746" s="183" t="s">
        <v>1217</v>
      </c>
      <c r="G746" s="183" t="s">
        <v>1218</v>
      </c>
      <c r="H746" s="271">
        <f t="shared" si="426"/>
        <v>131.57894736842107</v>
      </c>
      <c r="I746" s="64">
        <f t="shared" si="427"/>
        <v>4000</v>
      </c>
      <c r="J746" s="64">
        <f t="shared" si="428"/>
        <v>5263.1578947368425</v>
      </c>
      <c r="K746" s="64">
        <f t="shared" si="429"/>
        <v>657.89473684210532</v>
      </c>
      <c r="L746" s="492">
        <v>0</v>
      </c>
      <c r="M746" s="64">
        <v>86.19</v>
      </c>
      <c r="N746" s="492">
        <v>0</v>
      </c>
      <c r="O746" s="64">
        <f t="shared" si="430"/>
        <v>0</v>
      </c>
      <c r="P746" s="65">
        <f t="shared" si="431"/>
        <v>86.19</v>
      </c>
      <c r="Q746" s="65">
        <f t="shared" si="432"/>
        <v>5176.9678947368429</v>
      </c>
      <c r="R746" s="65">
        <f t="shared" si="433"/>
        <v>657.89473684210532</v>
      </c>
      <c r="S746" s="65">
        <f t="shared" si="434"/>
        <v>4000</v>
      </c>
      <c r="T746" s="76"/>
      <c r="U746" s="75">
        <v>2000</v>
      </c>
      <c r="V746" s="65">
        <f t="shared" si="435"/>
        <v>0</v>
      </c>
      <c r="W746" s="184">
        <v>0</v>
      </c>
      <c r="X746" s="78">
        <v>2000</v>
      </c>
      <c r="Y746" s="474"/>
      <c r="AD746" s="6"/>
      <c r="AE746" s="6"/>
    </row>
    <row r="747" spans="1:31" s="5" customFormat="1" x14ac:dyDescent="0.25">
      <c r="A747" s="42">
        <v>470</v>
      </c>
      <c r="B747" s="481" t="s">
        <v>1219</v>
      </c>
      <c r="C747" s="182" t="s">
        <v>1220</v>
      </c>
      <c r="D747" s="229" t="s">
        <v>135</v>
      </c>
      <c r="E747" s="419">
        <v>45536</v>
      </c>
      <c r="F747" s="183" t="s">
        <v>1221</v>
      </c>
      <c r="G747" s="183" t="s">
        <v>1222</v>
      </c>
      <c r="H747" s="271">
        <f t="shared" si="426"/>
        <v>131.57894736842107</v>
      </c>
      <c r="I747" s="64">
        <f t="shared" si="427"/>
        <v>4000</v>
      </c>
      <c r="J747" s="64">
        <f t="shared" si="428"/>
        <v>5263.1578947368425</v>
      </c>
      <c r="K747" s="64">
        <f t="shared" si="429"/>
        <v>657.89473684210532</v>
      </c>
      <c r="L747" s="492">
        <v>0</v>
      </c>
      <c r="M747" s="64">
        <v>86.19</v>
      </c>
      <c r="N747" s="492">
        <v>0</v>
      </c>
      <c r="O747" s="64">
        <f t="shared" si="430"/>
        <v>0</v>
      </c>
      <c r="P747" s="65">
        <f t="shared" si="431"/>
        <v>86.19</v>
      </c>
      <c r="Q747" s="65">
        <f t="shared" si="432"/>
        <v>5176.9678947368429</v>
      </c>
      <c r="R747" s="65">
        <f t="shared" si="433"/>
        <v>657.89473684210532</v>
      </c>
      <c r="S747" s="65">
        <f t="shared" si="434"/>
        <v>4000</v>
      </c>
      <c r="T747" s="76"/>
      <c r="U747" s="75">
        <v>2000</v>
      </c>
      <c r="V747" s="65">
        <f t="shared" si="435"/>
        <v>0</v>
      </c>
      <c r="W747" s="184">
        <v>0</v>
      </c>
      <c r="X747" s="78">
        <v>2000</v>
      </c>
      <c r="Y747" s="474"/>
      <c r="AD747" s="6"/>
      <c r="AE747" s="6"/>
    </row>
    <row r="748" spans="1:31" s="5" customFormat="1" x14ac:dyDescent="0.25">
      <c r="A748" s="42">
        <v>471</v>
      </c>
      <c r="B748" s="481" t="s">
        <v>1223</v>
      </c>
      <c r="C748" s="182" t="s">
        <v>1224</v>
      </c>
      <c r="D748" s="229" t="s">
        <v>135</v>
      </c>
      <c r="E748" s="419">
        <v>45536</v>
      </c>
      <c r="F748" s="183" t="s">
        <v>1402</v>
      </c>
      <c r="G748" s="183" t="s">
        <v>1225</v>
      </c>
      <c r="H748" s="271">
        <f t="shared" si="426"/>
        <v>131.57894736842107</v>
      </c>
      <c r="I748" s="64">
        <f t="shared" si="427"/>
        <v>4000</v>
      </c>
      <c r="J748" s="64">
        <f t="shared" si="428"/>
        <v>5263.1578947368425</v>
      </c>
      <c r="K748" s="64">
        <f t="shared" si="429"/>
        <v>657.89473684210532</v>
      </c>
      <c r="L748" s="492">
        <v>0</v>
      </c>
      <c r="M748" s="64">
        <v>86.19</v>
      </c>
      <c r="N748" s="492">
        <v>0</v>
      </c>
      <c r="O748" s="64">
        <f t="shared" si="430"/>
        <v>0</v>
      </c>
      <c r="P748" s="65">
        <f t="shared" si="431"/>
        <v>86.19</v>
      </c>
      <c r="Q748" s="65">
        <f t="shared" si="432"/>
        <v>5176.9678947368429</v>
      </c>
      <c r="R748" s="65">
        <f t="shared" si="433"/>
        <v>657.89473684210532</v>
      </c>
      <c r="S748" s="65">
        <f t="shared" si="434"/>
        <v>4000</v>
      </c>
      <c r="T748" s="76"/>
      <c r="U748" s="75">
        <v>2000</v>
      </c>
      <c r="V748" s="65">
        <f t="shared" si="435"/>
        <v>0</v>
      </c>
      <c r="W748" s="184">
        <v>0</v>
      </c>
      <c r="X748" s="78">
        <v>2000</v>
      </c>
      <c r="Y748" s="474"/>
      <c r="AD748" s="6"/>
      <c r="AE748" s="6"/>
    </row>
    <row r="749" spans="1:31" s="5" customFormat="1" ht="93" x14ac:dyDescent="0.25">
      <c r="A749" s="42">
        <v>472</v>
      </c>
      <c r="B749" s="481" t="s">
        <v>1226</v>
      </c>
      <c r="C749" s="176" t="s">
        <v>1227</v>
      </c>
      <c r="D749" s="229" t="s">
        <v>135</v>
      </c>
      <c r="E749" s="419">
        <v>45536</v>
      </c>
      <c r="F749" s="183" t="s">
        <v>1228</v>
      </c>
      <c r="G749" s="183" t="s">
        <v>1229</v>
      </c>
      <c r="H749" s="271">
        <f t="shared" si="426"/>
        <v>131.57894736842107</v>
      </c>
      <c r="I749" s="64">
        <f t="shared" si="427"/>
        <v>4000</v>
      </c>
      <c r="J749" s="64">
        <f t="shared" si="428"/>
        <v>5263.1578947368425</v>
      </c>
      <c r="K749" s="64">
        <f t="shared" si="429"/>
        <v>657.89473684210532</v>
      </c>
      <c r="L749" s="492">
        <v>0</v>
      </c>
      <c r="M749" s="64">
        <v>86.19</v>
      </c>
      <c r="N749" s="492">
        <v>0</v>
      </c>
      <c r="O749" s="64">
        <f t="shared" si="430"/>
        <v>0</v>
      </c>
      <c r="P749" s="65">
        <f t="shared" si="431"/>
        <v>86.19</v>
      </c>
      <c r="Q749" s="65">
        <f t="shared" si="432"/>
        <v>5176.9678947368429</v>
      </c>
      <c r="R749" s="65">
        <f t="shared" si="433"/>
        <v>657.89473684210532</v>
      </c>
      <c r="S749" s="65">
        <f t="shared" si="434"/>
        <v>4000</v>
      </c>
      <c r="T749" s="76"/>
      <c r="U749" s="75">
        <v>2000</v>
      </c>
      <c r="V749" s="65">
        <f t="shared" si="435"/>
        <v>0</v>
      </c>
      <c r="W749" s="184">
        <v>0</v>
      </c>
      <c r="X749" s="78">
        <v>2000</v>
      </c>
      <c r="Y749" s="474"/>
      <c r="AD749" s="6"/>
      <c r="AE749" s="6"/>
    </row>
    <row r="750" spans="1:31" s="5" customFormat="1" x14ac:dyDescent="0.25">
      <c r="A750" s="42">
        <v>473</v>
      </c>
      <c r="B750" s="481" t="s">
        <v>1427</v>
      </c>
      <c r="C750" s="182" t="s">
        <v>1240</v>
      </c>
      <c r="D750" s="229" t="s">
        <v>135</v>
      </c>
      <c r="E750" s="419">
        <v>45536</v>
      </c>
      <c r="F750" s="183" t="s">
        <v>1241</v>
      </c>
      <c r="G750" s="183" t="s">
        <v>1242</v>
      </c>
      <c r="H750" s="271">
        <f t="shared" si="426"/>
        <v>197.36842105263159</v>
      </c>
      <c r="I750" s="64">
        <f t="shared" si="427"/>
        <v>6000</v>
      </c>
      <c r="J750" s="64">
        <f t="shared" si="428"/>
        <v>7894.7368421052633</v>
      </c>
      <c r="K750" s="64">
        <f t="shared" si="429"/>
        <v>986.84210526315792</v>
      </c>
      <c r="L750" s="492">
        <v>0</v>
      </c>
      <c r="M750" s="64">
        <v>254.61</v>
      </c>
      <c r="N750" s="492">
        <v>0</v>
      </c>
      <c r="O750" s="64">
        <f t="shared" si="430"/>
        <v>0</v>
      </c>
      <c r="P750" s="65">
        <f t="shared" si="431"/>
        <v>254.61</v>
      </c>
      <c r="Q750" s="65">
        <f t="shared" si="432"/>
        <v>7640.1268421052637</v>
      </c>
      <c r="R750" s="65">
        <f t="shared" si="433"/>
        <v>986.84210526315792</v>
      </c>
      <c r="S750" s="65">
        <f t="shared" si="434"/>
        <v>6000</v>
      </c>
      <c r="T750" s="76"/>
      <c r="U750" s="75">
        <v>3000</v>
      </c>
      <c r="V750" s="65">
        <f t="shared" si="435"/>
        <v>0</v>
      </c>
      <c r="W750" s="184">
        <v>0</v>
      </c>
      <c r="X750" s="78">
        <v>3000</v>
      </c>
      <c r="Y750" s="474"/>
      <c r="AD750" s="6"/>
      <c r="AE750" s="6"/>
    </row>
    <row r="751" spans="1:31" s="5" customFormat="1" x14ac:dyDescent="0.25">
      <c r="A751" s="42">
        <v>474</v>
      </c>
      <c r="B751" s="481" t="s">
        <v>1247</v>
      </c>
      <c r="C751" s="182" t="s">
        <v>1428</v>
      </c>
      <c r="D751" s="229" t="s">
        <v>135</v>
      </c>
      <c r="E751" s="419">
        <v>45536</v>
      </c>
      <c r="F751" s="183" t="s">
        <v>1248</v>
      </c>
      <c r="G751" s="183" t="s">
        <v>1249</v>
      </c>
      <c r="H751" s="271">
        <f t="shared" si="426"/>
        <v>131.57894736842107</v>
      </c>
      <c r="I751" s="64">
        <f t="shared" si="427"/>
        <v>4000</v>
      </c>
      <c r="J751" s="64">
        <f t="shared" si="428"/>
        <v>5263.1578947368425</v>
      </c>
      <c r="K751" s="64">
        <f t="shared" si="429"/>
        <v>657.89473684210532</v>
      </c>
      <c r="L751" s="492">
        <v>0</v>
      </c>
      <c r="M751" s="64">
        <v>86.19</v>
      </c>
      <c r="N751" s="492">
        <v>0</v>
      </c>
      <c r="O751" s="64">
        <f t="shared" si="430"/>
        <v>0</v>
      </c>
      <c r="P751" s="65">
        <f t="shared" si="431"/>
        <v>86.19</v>
      </c>
      <c r="Q751" s="65">
        <f t="shared" si="432"/>
        <v>5176.9678947368429</v>
      </c>
      <c r="R751" s="65">
        <f t="shared" si="433"/>
        <v>657.89473684210532</v>
      </c>
      <c r="S751" s="65">
        <f t="shared" si="434"/>
        <v>4000</v>
      </c>
      <c r="T751" s="76"/>
      <c r="U751" s="75">
        <v>2000</v>
      </c>
      <c r="V751" s="65">
        <f t="shared" si="435"/>
        <v>0</v>
      </c>
      <c r="W751" s="184">
        <v>0</v>
      </c>
      <c r="X751" s="78">
        <v>2000</v>
      </c>
      <c r="Y751" s="474"/>
      <c r="AD751" s="6"/>
      <c r="AE751" s="6"/>
    </row>
    <row r="752" spans="1:31" s="5" customFormat="1" ht="93" x14ac:dyDescent="0.25">
      <c r="A752" s="42">
        <v>475</v>
      </c>
      <c r="B752" s="481" t="s">
        <v>1250</v>
      </c>
      <c r="C752" s="176" t="s">
        <v>1127</v>
      </c>
      <c r="D752" s="229" t="s">
        <v>135</v>
      </c>
      <c r="E752" s="419">
        <v>45536</v>
      </c>
      <c r="F752" s="183" t="s">
        <v>1251</v>
      </c>
      <c r="G752" s="183" t="s">
        <v>1252</v>
      </c>
      <c r="H752" s="271">
        <f t="shared" si="426"/>
        <v>131.57894736842107</v>
      </c>
      <c r="I752" s="64">
        <f t="shared" si="427"/>
        <v>4000</v>
      </c>
      <c r="J752" s="64">
        <f t="shared" si="428"/>
        <v>5263.1578947368425</v>
      </c>
      <c r="K752" s="64">
        <f t="shared" si="429"/>
        <v>657.89473684210532</v>
      </c>
      <c r="L752" s="492">
        <v>0</v>
      </c>
      <c r="M752" s="64">
        <v>86.19</v>
      </c>
      <c r="N752" s="492">
        <v>0</v>
      </c>
      <c r="O752" s="64">
        <f t="shared" si="430"/>
        <v>0</v>
      </c>
      <c r="P752" s="65">
        <f t="shared" si="431"/>
        <v>86.19</v>
      </c>
      <c r="Q752" s="65">
        <f t="shared" si="432"/>
        <v>5176.9678947368429</v>
      </c>
      <c r="R752" s="65">
        <f t="shared" si="433"/>
        <v>657.89473684210532</v>
      </c>
      <c r="S752" s="65">
        <f t="shared" si="434"/>
        <v>4000</v>
      </c>
      <c r="T752" s="76"/>
      <c r="U752" s="75">
        <v>2000</v>
      </c>
      <c r="V752" s="65">
        <f t="shared" si="435"/>
        <v>0</v>
      </c>
      <c r="W752" s="184">
        <v>0</v>
      </c>
      <c r="X752" s="78">
        <v>2000</v>
      </c>
      <c r="Y752" s="474"/>
      <c r="AD752" s="6"/>
      <c r="AE752" s="6"/>
    </row>
    <row r="753" spans="1:31" s="5" customFormat="1" x14ac:dyDescent="0.25">
      <c r="A753" s="42">
        <v>476</v>
      </c>
      <c r="B753" s="481" t="s">
        <v>1253</v>
      </c>
      <c r="C753" s="182" t="s">
        <v>1224</v>
      </c>
      <c r="D753" s="229" t="s">
        <v>135</v>
      </c>
      <c r="E753" s="419">
        <v>45536</v>
      </c>
      <c r="F753" s="183" t="s">
        <v>1404</v>
      </c>
      <c r="G753" s="183" t="s">
        <v>1403</v>
      </c>
      <c r="H753" s="271">
        <f t="shared" ref="H753:H801" si="436">+I753/30.4</f>
        <v>131.57894736842107</v>
      </c>
      <c r="I753" s="64">
        <f t="shared" ref="I753:I801" si="437">+U753*2</f>
        <v>4000</v>
      </c>
      <c r="J753" s="64">
        <f t="shared" ref="J753:J801" si="438">+I753/30.4*40</f>
        <v>5263.1578947368425</v>
      </c>
      <c r="K753" s="64">
        <f t="shared" ref="K753:K801" si="439">+I753/30.4*20*0.25</f>
        <v>657.89473684210532</v>
      </c>
      <c r="L753" s="492">
        <v>0</v>
      </c>
      <c r="M753" s="64">
        <v>86.19</v>
      </c>
      <c r="N753" s="492">
        <v>0</v>
      </c>
      <c r="O753" s="64">
        <f t="shared" ref="O753:O801" si="440">+V753*2</f>
        <v>0</v>
      </c>
      <c r="P753" s="65">
        <f t="shared" ref="P753:P801" si="441">+M753+N753+O753</f>
        <v>86.19</v>
      </c>
      <c r="Q753" s="65">
        <f t="shared" ref="Q753:Q801" si="442">+J753-M753</f>
        <v>5176.9678947368429</v>
      </c>
      <c r="R753" s="65">
        <f t="shared" ref="R753:R801" si="443">K753-N753</f>
        <v>657.89473684210532</v>
      </c>
      <c r="S753" s="65">
        <f t="shared" ref="S753:S801" si="444">I753-O753</f>
        <v>4000</v>
      </c>
      <c r="T753" s="76"/>
      <c r="U753" s="75">
        <v>2000</v>
      </c>
      <c r="V753" s="65">
        <f t="shared" ref="V753:V801" si="445">+U753-X753</f>
        <v>0</v>
      </c>
      <c r="W753" s="184">
        <v>0</v>
      </c>
      <c r="X753" s="78">
        <v>2000</v>
      </c>
      <c r="Y753" s="474"/>
      <c r="AD753" s="6"/>
      <c r="AE753" s="6"/>
    </row>
    <row r="754" spans="1:31" s="5" customFormat="1" x14ac:dyDescent="0.25">
      <c r="A754" s="42">
        <v>477</v>
      </c>
      <c r="B754" s="481" t="s">
        <v>1254</v>
      </c>
      <c r="C754" s="182" t="s">
        <v>1429</v>
      </c>
      <c r="D754" s="229" t="s">
        <v>135</v>
      </c>
      <c r="E754" s="419">
        <v>45536</v>
      </c>
      <c r="F754" s="183" t="s">
        <v>1255</v>
      </c>
      <c r="G754" s="183" t="s">
        <v>1256</v>
      </c>
      <c r="H754" s="271">
        <f t="shared" si="436"/>
        <v>131.57894736842107</v>
      </c>
      <c r="I754" s="64">
        <f t="shared" si="437"/>
        <v>4000</v>
      </c>
      <c r="J754" s="64">
        <f t="shared" si="438"/>
        <v>5263.1578947368425</v>
      </c>
      <c r="K754" s="64">
        <f t="shared" si="439"/>
        <v>657.89473684210532</v>
      </c>
      <c r="L754" s="492">
        <v>0</v>
      </c>
      <c r="M754" s="64">
        <v>86.19</v>
      </c>
      <c r="N754" s="492">
        <v>0</v>
      </c>
      <c r="O754" s="64">
        <f t="shared" si="440"/>
        <v>0</v>
      </c>
      <c r="P754" s="65">
        <f t="shared" si="441"/>
        <v>86.19</v>
      </c>
      <c r="Q754" s="65">
        <f t="shared" si="442"/>
        <v>5176.9678947368429</v>
      </c>
      <c r="R754" s="65">
        <f t="shared" si="443"/>
        <v>657.89473684210532</v>
      </c>
      <c r="S754" s="65">
        <f t="shared" si="444"/>
        <v>4000</v>
      </c>
      <c r="T754" s="320"/>
      <c r="U754" s="75">
        <v>2000</v>
      </c>
      <c r="V754" s="65">
        <f t="shared" si="445"/>
        <v>0</v>
      </c>
      <c r="W754" s="184">
        <v>0</v>
      </c>
      <c r="X754" s="78">
        <v>2000</v>
      </c>
      <c r="Y754" s="474"/>
      <c r="AD754" s="6"/>
      <c r="AE754" s="6"/>
    </row>
    <row r="755" spans="1:31" s="5" customFormat="1" x14ac:dyDescent="0.25">
      <c r="A755" s="42">
        <v>478</v>
      </c>
      <c r="B755" s="482" t="s">
        <v>1261</v>
      </c>
      <c r="C755" s="219" t="s">
        <v>1430</v>
      </c>
      <c r="D755" s="233" t="s">
        <v>135</v>
      </c>
      <c r="E755" s="420">
        <v>45536</v>
      </c>
      <c r="F755" s="231" t="s">
        <v>1262</v>
      </c>
      <c r="G755" s="231" t="s">
        <v>1263</v>
      </c>
      <c r="H755" s="271">
        <f t="shared" si="436"/>
        <v>131.57894736842107</v>
      </c>
      <c r="I755" s="64">
        <f t="shared" si="437"/>
        <v>4000</v>
      </c>
      <c r="J755" s="64">
        <f t="shared" si="438"/>
        <v>5263.1578947368425</v>
      </c>
      <c r="K755" s="64">
        <f t="shared" si="439"/>
        <v>657.89473684210532</v>
      </c>
      <c r="L755" s="492">
        <v>0</v>
      </c>
      <c r="M755" s="64">
        <v>86.19</v>
      </c>
      <c r="N755" s="492">
        <v>0</v>
      </c>
      <c r="O755" s="64">
        <f t="shared" si="440"/>
        <v>0</v>
      </c>
      <c r="P755" s="65">
        <f t="shared" si="441"/>
        <v>86.19</v>
      </c>
      <c r="Q755" s="65">
        <f t="shared" si="442"/>
        <v>5176.9678947368429</v>
      </c>
      <c r="R755" s="65">
        <f t="shared" si="443"/>
        <v>657.89473684210532</v>
      </c>
      <c r="S755" s="65">
        <f t="shared" si="444"/>
        <v>4000</v>
      </c>
      <c r="T755" s="76"/>
      <c r="U755" s="75">
        <v>2000</v>
      </c>
      <c r="V755" s="65">
        <f t="shared" si="445"/>
        <v>0</v>
      </c>
      <c r="W755" s="184">
        <v>0</v>
      </c>
      <c r="X755" s="78">
        <v>2000</v>
      </c>
      <c r="Y755" s="474"/>
      <c r="AD755" s="6"/>
      <c r="AE755" s="6"/>
    </row>
    <row r="756" spans="1:31" s="5" customFormat="1" ht="93" x14ac:dyDescent="0.25">
      <c r="A756" s="42">
        <v>479</v>
      </c>
      <c r="B756" s="328" t="s">
        <v>1267</v>
      </c>
      <c r="C756" s="71" t="s">
        <v>1268</v>
      </c>
      <c r="D756" s="72" t="s">
        <v>135</v>
      </c>
      <c r="E756" s="413">
        <v>45536</v>
      </c>
      <c r="F756" s="71" t="s">
        <v>1269</v>
      </c>
      <c r="G756" s="71" t="s">
        <v>1270</v>
      </c>
      <c r="H756" s="271">
        <f t="shared" si="436"/>
        <v>131.57894736842107</v>
      </c>
      <c r="I756" s="64">
        <f t="shared" si="437"/>
        <v>4000</v>
      </c>
      <c r="J756" s="64">
        <f t="shared" si="438"/>
        <v>5263.1578947368425</v>
      </c>
      <c r="K756" s="64">
        <f t="shared" si="439"/>
        <v>657.89473684210532</v>
      </c>
      <c r="L756" s="492">
        <v>0</v>
      </c>
      <c r="M756" s="64">
        <v>86.19</v>
      </c>
      <c r="N756" s="492">
        <v>0</v>
      </c>
      <c r="O756" s="64">
        <f t="shared" si="440"/>
        <v>0</v>
      </c>
      <c r="P756" s="65">
        <f t="shared" si="441"/>
        <v>86.19</v>
      </c>
      <c r="Q756" s="65">
        <f t="shared" si="442"/>
        <v>5176.9678947368429</v>
      </c>
      <c r="R756" s="65">
        <f t="shared" si="443"/>
        <v>657.89473684210532</v>
      </c>
      <c r="S756" s="65">
        <f t="shared" si="444"/>
        <v>4000</v>
      </c>
      <c r="T756" s="66"/>
      <c r="U756" s="75">
        <v>2000</v>
      </c>
      <c r="V756" s="65">
        <f t="shared" si="445"/>
        <v>0</v>
      </c>
      <c r="W756" s="184">
        <v>0</v>
      </c>
      <c r="X756" s="81">
        <v>2000</v>
      </c>
      <c r="Y756" s="474"/>
      <c r="AD756" s="6"/>
      <c r="AE756" s="6"/>
    </row>
    <row r="757" spans="1:31" s="5" customFormat="1" x14ac:dyDescent="0.25">
      <c r="A757" s="42">
        <v>480</v>
      </c>
      <c r="B757" s="481" t="s">
        <v>1271</v>
      </c>
      <c r="C757" s="70" t="s">
        <v>1272</v>
      </c>
      <c r="D757" s="72" t="s">
        <v>135</v>
      </c>
      <c r="E757" s="413">
        <v>45536</v>
      </c>
      <c r="F757" s="70" t="s">
        <v>1273</v>
      </c>
      <c r="G757" s="70" t="s">
        <v>1274</v>
      </c>
      <c r="H757" s="271">
        <f t="shared" si="436"/>
        <v>131.57894736842107</v>
      </c>
      <c r="I757" s="64">
        <f t="shared" si="437"/>
        <v>4000</v>
      </c>
      <c r="J757" s="64">
        <f t="shared" si="438"/>
        <v>5263.1578947368425</v>
      </c>
      <c r="K757" s="64">
        <f t="shared" si="439"/>
        <v>657.89473684210532</v>
      </c>
      <c r="L757" s="492">
        <v>0</v>
      </c>
      <c r="M757" s="64">
        <v>86.19</v>
      </c>
      <c r="N757" s="492">
        <v>0</v>
      </c>
      <c r="O757" s="64">
        <f t="shared" si="440"/>
        <v>0</v>
      </c>
      <c r="P757" s="65">
        <f t="shared" si="441"/>
        <v>86.19</v>
      </c>
      <c r="Q757" s="65">
        <f t="shared" si="442"/>
        <v>5176.9678947368429</v>
      </c>
      <c r="R757" s="65">
        <f t="shared" si="443"/>
        <v>657.89473684210532</v>
      </c>
      <c r="S757" s="65">
        <f t="shared" si="444"/>
        <v>4000</v>
      </c>
      <c r="T757" s="76"/>
      <c r="U757" s="75">
        <v>2000</v>
      </c>
      <c r="V757" s="65">
        <f t="shared" si="445"/>
        <v>0</v>
      </c>
      <c r="W757" s="184">
        <v>0</v>
      </c>
      <c r="X757" s="78">
        <v>2000</v>
      </c>
      <c r="Y757" s="474"/>
      <c r="AD757" s="6"/>
      <c r="AE757" s="6"/>
    </row>
    <row r="758" spans="1:31" s="5" customFormat="1" x14ac:dyDescent="0.25">
      <c r="A758" s="42">
        <v>481</v>
      </c>
      <c r="B758" s="481" t="s">
        <v>1275</v>
      </c>
      <c r="C758" s="70" t="s">
        <v>1276</v>
      </c>
      <c r="D758" s="72" t="s">
        <v>135</v>
      </c>
      <c r="E758" s="413">
        <v>45536</v>
      </c>
      <c r="F758" s="70" t="s">
        <v>1277</v>
      </c>
      <c r="G758" s="70" t="s">
        <v>1278</v>
      </c>
      <c r="H758" s="271">
        <f t="shared" si="436"/>
        <v>131.57894736842107</v>
      </c>
      <c r="I758" s="64">
        <f t="shared" si="437"/>
        <v>4000</v>
      </c>
      <c r="J758" s="64">
        <f t="shared" si="438"/>
        <v>5263.1578947368425</v>
      </c>
      <c r="K758" s="64">
        <f t="shared" si="439"/>
        <v>657.89473684210532</v>
      </c>
      <c r="L758" s="492">
        <v>0</v>
      </c>
      <c r="M758" s="64">
        <v>86.19</v>
      </c>
      <c r="N758" s="492">
        <v>0</v>
      </c>
      <c r="O758" s="64">
        <f t="shared" si="440"/>
        <v>0</v>
      </c>
      <c r="P758" s="65">
        <f t="shared" si="441"/>
        <v>86.19</v>
      </c>
      <c r="Q758" s="65">
        <f t="shared" si="442"/>
        <v>5176.9678947368429</v>
      </c>
      <c r="R758" s="65">
        <f t="shared" si="443"/>
        <v>657.89473684210532</v>
      </c>
      <c r="S758" s="65">
        <f t="shared" si="444"/>
        <v>4000</v>
      </c>
      <c r="T758" s="76"/>
      <c r="U758" s="75">
        <v>2000</v>
      </c>
      <c r="V758" s="65">
        <f t="shared" si="445"/>
        <v>0</v>
      </c>
      <c r="W758" s="184">
        <v>0</v>
      </c>
      <c r="X758" s="78">
        <v>2000</v>
      </c>
      <c r="Y758" s="474"/>
      <c r="AD758" s="6"/>
      <c r="AE758" s="6"/>
    </row>
    <row r="759" spans="1:31" s="5" customFormat="1" x14ac:dyDescent="0.25">
      <c r="A759" s="42">
        <v>482</v>
      </c>
      <c r="B759" s="481" t="s">
        <v>1279</v>
      </c>
      <c r="C759" s="70" t="s">
        <v>1280</v>
      </c>
      <c r="D759" s="72" t="s">
        <v>135</v>
      </c>
      <c r="E759" s="413">
        <v>45536</v>
      </c>
      <c r="F759" s="70" t="s">
        <v>1281</v>
      </c>
      <c r="G759" s="70" t="s">
        <v>1282</v>
      </c>
      <c r="H759" s="271">
        <f t="shared" si="436"/>
        <v>131.57894736842107</v>
      </c>
      <c r="I759" s="64">
        <f t="shared" si="437"/>
        <v>4000</v>
      </c>
      <c r="J759" s="64">
        <f t="shared" si="438"/>
        <v>5263.1578947368425</v>
      </c>
      <c r="K759" s="64">
        <f t="shared" si="439"/>
        <v>657.89473684210532</v>
      </c>
      <c r="L759" s="492">
        <v>0</v>
      </c>
      <c r="M759" s="64">
        <v>86.19</v>
      </c>
      <c r="N759" s="492">
        <v>0</v>
      </c>
      <c r="O759" s="64">
        <f t="shared" si="440"/>
        <v>0</v>
      </c>
      <c r="P759" s="65">
        <f t="shared" si="441"/>
        <v>86.19</v>
      </c>
      <c r="Q759" s="65">
        <f t="shared" si="442"/>
        <v>5176.9678947368429</v>
      </c>
      <c r="R759" s="65">
        <f t="shared" si="443"/>
        <v>657.89473684210532</v>
      </c>
      <c r="S759" s="65">
        <f t="shared" si="444"/>
        <v>4000</v>
      </c>
      <c r="T759" s="76"/>
      <c r="U759" s="75">
        <v>2000</v>
      </c>
      <c r="V759" s="65">
        <f t="shared" si="445"/>
        <v>0</v>
      </c>
      <c r="W759" s="184">
        <v>0</v>
      </c>
      <c r="X759" s="78">
        <v>2000</v>
      </c>
      <c r="Y759" s="474"/>
      <c r="AD759" s="6"/>
      <c r="AE759" s="6"/>
    </row>
    <row r="760" spans="1:31" s="5" customFormat="1" x14ac:dyDescent="0.25">
      <c r="A760" s="42">
        <v>483</v>
      </c>
      <c r="B760" s="481" t="s">
        <v>1287</v>
      </c>
      <c r="C760" s="70" t="s">
        <v>1288</v>
      </c>
      <c r="D760" s="72" t="s">
        <v>135</v>
      </c>
      <c r="E760" s="413">
        <v>45536</v>
      </c>
      <c r="F760" s="70" t="s">
        <v>1289</v>
      </c>
      <c r="G760" s="70" t="s">
        <v>1290</v>
      </c>
      <c r="H760" s="271">
        <f t="shared" si="436"/>
        <v>131.57894736842107</v>
      </c>
      <c r="I760" s="64">
        <f t="shared" si="437"/>
        <v>4000</v>
      </c>
      <c r="J760" s="64">
        <f t="shared" si="438"/>
        <v>5263.1578947368425</v>
      </c>
      <c r="K760" s="64">
        <f t="shared" si="439"/>
        <v>657.89473684210532</v>
      </c>
      <c r="L760" s="492">
        <v>0</v>
      </c>
      <c r="M760" s="64">
        <v>86.19</v>
      </c>
      <c r="N760" s="492">
        <v>0</v>
      </c>
      <c r="O760" s="64">
        <f t="shared" si="440"/>
        <v>0</v>
      </c>
      <c r="P760" s="65">
        <f t="shared" si="441"/>
        <v>86.19</v>
      </c>
      <c r="Q760" s="65">
        <f t="shared" si="442"/>
        <v>5176.9678947368429</v>
      </c>
      <c r="R760" s="65">
        <f t="shared" si="443"/>
        <v>657.89473684210532</v>
      </c>
      <c r="S760" s="65">
        <f t="shared" si="444"/>
        <v>4000</v>
      </c>
      <c r="T760" s="76"/>
      <c r="U760" s="75">
        <v>2000</v>
      </c>
      <c r="V760" s="65">
        <f t="shared" si="445"/>
        <v>0</v>
      </c>
      <c r="W760" s="184">
        <v>0</v>
      </c>
      <c r="X760" s="78">
        <v>2000</v>
      </c>
      <c r="Y760" s="474"/>
      <c r="AD760" s="6"/>
      <c r="AE760" s="6"/>
    </row>
    <row r="761" spans="1:31" s="5" customFormat="1" x14ac:dyDescent="0.7">
      <c r="A761" s="42">
        <v>484</v>
      </c>
      <c r="B761" s="483" t="s">
        <v>1628</v>
      </c>
      <c r="C761" s="358" t="s">
        <v>2100</v>
      </c>
      <c r="D761" s="359" t="s">
        <v>135</v>
      </c>
      <c r="E761" s="413">
        <v>45536</v>
      </c>
      <c r="F761" s="333" t="s">
        <v>1629</v>
      </c>
      <c r="G761" s="333" t="s">
        <v>1687</v>
      </c>
      <c r="H761" s="271">
        <f t="shared" si="436"/>
        <v>131.57894736842107</v>
      </c>
      <c r="I761" s="64">
        <f t="shared" si="437"/>
        <v>4000</v>
      </c>
      <c r="J761" s="64">
        <f t="shared" si="438"/>
        <v>5263.1578947368425</v>
      </c>
      <c r="K761" s="64">
        <f t="shared" si="439"/>
        <v>657.89473684210532</v>
      </c>
      <c r="L761" s="492">
        <v>0</v>
      </c>
      <c r="M761" s="64">
        <v>86.19</v>
      </c>
      <c r="N761" s="492">
        <v>0</v>
      </c>
      <c r="O761" s="64">
        <f t="shared" si="440"/>
        <v>0</v>
      </c>
      <c r="P761" s="65">
        <f t="shared" si="441"/>
        <v>86.19</v>
      </c>
      <c r="Q761" s="65">
        <f t="shared" si="442"/>
        <v>5176.9678947368429</v>
      </c>
      <c r="R761" s="65">
        <f t="shared" si="443"/>
        <v>657.89473684210532</v>
      </c>
      <c r="S761" s="65">
        <f t="shared" si="444"/>
        <v>4000</v>
      </c>
      <c r="T761" s="76"/>
      <c r="U761" s="75">
        <v>2000</v>
      </c>
      <c r="V761" s="65">
        <f t="shared" si="445"/>
        <v>0</v>
      </c>
      <c r="W761" s="184">
        <v>0</v>
      </c>
      <c r="X761" s="78">
        <v>2000</v>
      </c>
      <c r="Y761" s="474"/>
      <c r="AD761" s="6"/>
      <c r="AE761" s="6"/>
    </row>
    <row r="762" spans="1:31" s="5" customFormat="1" x14ac:dyDescent="0.7">
      <c r="A762" s="42">
        <v>485</v>
      </c>
      <c r="B762" s="483" t="s">
        <v>1630</v>
      </c>
      <c r="C762" s="358" t="s">
        <v>2101</v>
      </c>
      <c r="D762" s="359" t="s">
        <v>135</v>
      </c>
      <c r="E762" s="413">
        <v>45536</v>
      </c>
      <c r="F762" s="333" t="s">
        <v>1631</v>
      </c>
      <c r="G762" s="333" t="s">
        <v>1632</v>
      </c>
      <c r="H762" s="271">
        <f t="shared" si="436"/>
        <v>131.57894736842107</v>
      </c>
      <c r="I762" s="64">
        <f t="shared" si="437"/>
        <v>4000</v>
      </c>
      <c r="J762" s="64">
        <f t="shared" si="438"/>
        <v>5263.1578947368425</v>
      </c>
      <c r="K762" s="64">
        <f t="shared" si="439"/>
        <v>657.89473684210532</v>
      </c>
      <c r="L762" s="492">
        <v>0</v>
      </c>
      <c r="M762" s="64">
        <v>86.19</v>
      </c>
      <c r="N762" s="492">
        <v>0</v>
      </c>
      <c r="O762" s="64">
        <f t="shared" si="440"/>
        <v>0</v>
      </c>
      <c r="P762" s="65">
        <f t="shared" si="441"/>
        <v>86.19</v>
      </c>
      <c r="Q762" s="65">
        <f t="shared" si="442"/>
        <v>5176.9678947368429</v>
      </c>
      <c r="R762" s="65">
        <f t="shared" si="443"/>
        <v>657.89473684210532</v>
      </c>
      <c r="S762" s="65">
        <f t="shared" si="444"/>
        <v>4000</v>
      </c>
      <c r="T762" s="76"/>
      <c r="U762" s="75">
        <v>2000</v>
      </c>
      <c r="V762" s="65">
        <f t="shared" si="445"/>
        <v>0</v>
      </c>
      <c r="W762" s="184">
        <v>0</v>
      </c>
      <c r="X762" s="78">
        <v>2000</v>
      </c>
      <c r="Y762" s="474"/>
      <c r="AD762" s="6"/>
      <c r="AE762" s="6"/>
    </row>
    <row r="763" spans="1:31" s="5" customFormat="1" x14ac:dyDescent="0.7">
      <c r="A763" s="42">
        <v>486</v>
      </c>
      <c r="B763" s="484" t="s">
        <v>1633</v>
      </c>
      <c r="C763" s="333" t="s">
        <v>1634</v>
      </c>
      <c r="D763" s="359" t="s">
        <v>135</v>
      </c>
      <c r="E763" s="413">
        <v>45536</v>
      </c>
      <c r="F763" s="333" t="s">
        <v>1635</v>
      </c>
      <c r="G763" s="333" t="s">
        <v>1688</v>
      </c>
      <c r="H763" s="271">
        <f t="shared" si="436"/>
        <v>131.57894736842107</v>
      </c>
      <c r="I763" s="64">
        <f t="shared" si="437"/>
        <v>4000</v>
      </c>
      <c r="J763" s="64">
        <f t="shared" si="438"/>
        <v>5263.1578947368425</v>
      </c>
      <c r="K763" s="64">
        <f t="shared" si="439"/>
        <v>657.89473684210532</v>
      </c>
      <c r="L763" s="492">
        <v>0</v>
      </c>
      <c r="M763" s="64">
        <v>86.19</v>
      </c>
      <c r="N763" s="492">
        <v>0</v>
      </c>
      <c r="O763" s="64">
        <f t="shared" si="440"/>
        <v>0</v>
      </c>
      <c r="P763" s="65">
        <f t="shared" si="441"/>
        <v>86.19</v>
      </c>
      <c r="Q763" s="65">
        <f t="shared" si="442"/>
        <v>5176.9678947368429</v>
      </c>
      <c r="R763" s="65">
        <f t="shared" si="443"/>
        <v>657.89473684210532</v>
      </c>
      <c r="S763" s="65">
        <f t="shared" si="444"/>
        <v>4000</v>
      </c>
      <c r="T763" s="76"/>
      <c r="U763" s="75">
        <v>2000</v>
      </c>
      <c r="V763" s="65">
        <f t="shared" si="445"/>
        <v>0</v>
      </c>
      <c r="W763" s="184">
        <v>0</v>
      </c>
      <c r="X763" s="78">
        <v>2000</v>
      </c>
      <c r="Y763" s="474"/>
      <c r="AD763" s="6"/>
      <c r="AE763" s="6"/>
    </row>
    <row r="764" spans="1:31" s="5" customFormat="1" x14ac:dyDescent="0.7">
      <c r="A764" s="42">
        <v>487</v>
      </c>
      <c r="B764" s="484" t="s">
        <v>1637</v>
      </c>
      <c r="C764" s="333" t="s">
        <v>1189</v>
      </c>
      <c r="D764" s="359" t="s">
        <v>135</v>
      </c>
      <c r="E764" s="413">
        <v>45536</v>
      </c>
      <c r="F764" s="333" t="s">
        <v>1638</v>
      </c>
      <c r="G764" s="86" t="s">
        <v>1689</v>
      </c>
      <c r="H764" s="271">
        <f t="shared" si="436"/>
        <v>131.57894736842107</v>
      </c>
      <c r="I764" s="64">
        <f t="shared" si="437"/>
        <v>4000</v>
      </c>
      <c r="J764" s="64">
        <f t="shared" si="438"/>
        <v>5263.1578947368425</v>
      </c>
      <c r="K764" s="64">
        <f t="shared" si="439"/>
        <v>657.89473684210532</v>
      </c>
      <c r="L764" s="492">
        <v>0</v>
      </c>
      <c r="M764" s="64">
        <v>86.19</v>
      </c>
      <c r="N764" s="492">
        <v>0</v>
      </c>
      <c r="O764" s="64">
        <f t="shared" si="440"/>
        <v>0</v>
      </c>
      <c r="P764" s="65">
        <f t="shared" si="441"/>
        <v>86.19</v>
      </c>
      <c r="Q764" s="65">
        <f t="shared" si="442"/>
        <v>5176.9678947368429</v>
      </c>
      <c r="R764" s="65">
        <f t="shared" si="443"/>
        <v>657.89473684210532</v>
      </c>
      <c r="S764" s="65">
        <f t="shared" si="444"/>
        <v>4000</v>
      </c>
      <c r="T764" s="76"/>
      <c r="U764" s="75">
        <v>2000</v>
      </c>
      <c r="V764" s="65">
        <f t="shared" si="445"/>
        <v>0</v>
      </c>
      <c r="W764" s="184">
        <v>0</v>
      </c>
      <c r="X764" s="78">
        <v>2000</v>
      </c>
      <c r="Y764" s="474"/>
      <c r="AD764" s="6"/>
      <c r="AE764" s="6"/>
    </row>
    <row r="765" spans="1:31" s="5" customFormat="1" x14ac:dyDescent="0.7">
      <c r="A765" s="42">
        <v>488</v>
      </c>
      <c r="B765" s="484" t="s">
        <v>1639</v>
      </c>
      <c r="C765" s="333" t="s">
        <v>1640</v>
      </c>
      <c r="D765" s="359" t="s">
        <v>135</v>
      </c>
      <c r="E765" s="413">
        <v>45536</v>
      </c>
      <c r="F765" s="333" t="s">
        <v>1641</v>
      </c>
      <c r="G765" s="86" t="s">
        <v>1642</v>
      </c>
      <c r="H765" s="271">
        <f t="shared" si="436"/>
        <v>131.57894736842107</v>
      </c>
      <c r="I765" s="64">
        <f t="shared" si="437"/>
        <v>4000</v>
      </c>
      <c r="J765" s="64">
        <f t="shared" si="438"/>
        <v>5263.1578947368425</v>
      </c>
      <c r="K765" s="64">
        <f t="shared" si="439"/>
        <v>657.89473684210532</v>
      </c>
      <c r="L765" s="492">
        <v>0</v>
      </c>
      <c r="M765" s="64">
        <v>86.19</v>
      </c>
      <c r="N765" s="492">
        <v>0</v>
      </c>
      <c r="O765" s="64">
        <f t="shared" si="440"/>
        <v>0</v>
      </c>
      <c r="P765" s="65">
        <f t="shared" si="441"/>
        <v>86.19</v>
      </c>
      <c r="Q765" s="65">
        <f t="shared" si="442"/>
        <v>5176.9678947368429</v>
      </c>
      <c r="R765" s="65">
        <f t="shared" si="443"/>
        <v>657.89473684210532</v>
      </c>
      <c r="S765" s="65">
        <f t="shared" si="444"/>
        <v>4000</v>
      </c>
      <c r="T765" s="76"/>
      <c r="U765" s="75">
        <v>2000</v>
      </c>
      <c r="V765" s="65">
        <f t="shared" si="445"/>
        <v>0</v>
      </c>
      <c r="W765" s="184">
        <v>0</v>
      </c>
      <c r="X765" s="78">
        <v>2000</v>
      </c>
      <c r="Y765" s="474"/>
      <c r="AD765" s="6"/>
      <c r="AE765" s="6"/>
    </row>
    <row r="766" spans="1:31" s="5" customFormat="1" x14ac:dyDescent="0.7">
      <c r="A766" s="42">
        <v>489</v>
      </c>
      <c r="B766" s="484" t="s">
        <v>1643</v>
      </c>
      <c r="C766" s="333" t="s">
        <v>1644</v>
      </c>
      <c r="D766" s="84" t="s">
        <v>135</v>
      </c>
      <c r="E766" s="413">
        <v>45536</v>
      </c>
      <c r="F766" s="333" t="s">
        <v>1645</v>
      </c>
      <c r="G766" s="333" t="s">
        <v>1646</v>
      </c>
      <c r="H766" s="271">
        <f t="shared" si="436"/>
        <v>131.57894736842107</v>
      </c>
      <c r="I766" s="64">
        <f t="shared" si="437"/>
        <v>4000</v>
      </c>
      <c r="J766" s="64">
        <f t="shared" si="438"/>
        <v>5263.1578947368425</v>
      </c>
      <c r="K766" s="64">
        <f t="shared" si="439"/>
        <v>657.89473684210532</v>
      </c>
      <c r="L766" s="492">
        <v>0</v>
      </c>
      <c r="M766" s="64">
        <v>86.19</v>
      </c>
      <c r="N766" s="492">
        <v>0</v>
      </c>
      <c r="O766" s="64">
        <f t="shared" si="440"/>
        <v>0</v>
      </c>
      <c r="P766" s="65">
        <f t="shared" si="441"/>
        <v>86.19</v>
      </c>
      <c r="Q766" s="65">
        <f t="shared" si="442"/>
        <v>5176.9678947368429</v>
      </c>
      <c r="R766" s="65">
        <f t="shared" si="443"/>
        <v>657.89473684210532</v>
      </c>
      <c r="S766" s="65">
        <f t="shared" si="444"/>
        <v>4000</v>
      </c>
      <c r="T766" s="76"/>
      <c r="U766" s="75">
        <v>2000</v>
      </c>
      <c r="V766" s="65">
        <f t="shared" si="445"/>
        <v>0</v>
      </c>
      <c r="W766" s="184">
        <v>0</v>
      </c>
      <c r="X766" s="78">
        <v>2000</v>
      </c>
      <c r="Y766" s="474"/>
      <c r="AD766" s="6"/>
      <c r="AE766" s="6"/>
    </row>
    <row r="767" spans="1:31" s="5" customFormat="1" x14ac:dyDescent="0.7">
      <c r="A767" s="42">
        <v>490</v>
      </c>
      <c r="B767" s="484" t="s">
        <v>1647</v>
      </c>
      <c r="C767" s="333" t="s">
        <v>1648</v>
      </c>
      <c r="D767" s="84" t="s">
        <v>135</v>
      </c>
      <c r="E767" s="413">
        <v>45536</v>
      </c>
      <c r="F767" s="333" t="s">
        <v>1690</v>
      </c>
      <c r="G767" s="333" t="s">
        <v>1649</v>
      </c>
      <c r="H767" s="271">
        <f t="shared" si="436"/>
        <v>131.57894736842107</v>
      </c>
      <c r="I767" s="64">
        <f t="shared" si="437"/>
        <v>4000</v>
      </c>
      <c r="J767" s="64">
        <f t="shared" si="438"/>
        <v>5263.1578947368425</v>
      </c>
      <c r="K767" s="64">
        <f t="shared" si="439"/>
        <v>657.89473684210532</v>
      </c>
      <c r="L767" s="492">
        <v>0</v>
      </c>
      <c r="M767" s="64">
        <v>86.19</v>
      </c>
      <c r="N767" s="492">
        <v>0</v>
      </c>
      <c r="O767" s="64">
        <f t="shared" si="440"/>
        <v>0</v>
      </c>
      <c r="P767" s="65">
        <f t="shared" si="441"/>
        <v>86.19</v>
      </c>
      <c r="Q767" s="65">
        <f t="shared" si="442"/>
        <v>5176.9678947368429</v>
      </c>
      <c r="R767" s="65">
        <f t="shared" si="443"/>
        <v>657.89473684210532</v>
      </c>
      <c r="S767" s="65">
        <f t="shared" si="444"/>
        <v>4000</v>
      </c>
      <c r="T767" s="76"/>
      <c r="U767" s="75">
        <v>2000</v>
      </c>
      <c r="V767" s="65">
        <f t="shared" si="445"/>
        <v>0</v>
      </c>
      <c r="W767" s="184">
        <v>0</v>
      </c>
      <c r="X767" s="78">
        <v>2000</v>
      </c>
      <c r="Y767" s="474"/>
      <c r="AD767" s="6"/>
      <c r="AE767" s="6"/>
    </row>
    <row r="768" spans="1:31" s="5" customFormat="1" x14ac:dyDescent="0.7">
      <c r="A768" s="42">
        <v>491</v>
      </c>
      <c r="B768" s="484" t="s">
        <v>1651</v>
      </c>
      <c r="C768" s="333" t="s">
        <v>1106</v>
      </c>
      <c r="D768" s="359" t="s">
        <v>135</v>
      </c>
      <c r="E768" s="413">
        <v>45536</v>
      </c>
      <c r="F768" s="333" t="s">
        <v>1652</v>
      </c>
      <c r="G768" s="86" t="s">
        <v>1653</v>
      </c>
      <c r="H768" s="271">
        <f t="shared" si="436"/>
        <v>131.57894736842107</v>
      </c>
      <c r="I768" s="64">
        <f t="shared" si="437"/>
        <v>4000</v>
      </c>
      <c r="J768" s="64">
        <f t="shared" si="438"/>
        <v>5263.1578947368425</v>
      </c>
      <c r="K768" s="64">
        <f t="shared" si="439"/>
        <v>657.89473684210532</v>
      </c>
      <c r="L768" s="492">
        <v>0</v>
      </c>
      <c r="M768" s="64">
        <v>86.19</v>
      </c>
      <c r="N768" s="492">
        <v>0</v>
      </c>
      <c r="O768" s="64">
        <f t="shared" si="440"/>
        <v>0</v>
      </c>
      <c r="P768" s="65">
        <f t="shared" si="441"/>
        <v>86.19</v>
      </c>
      <c r="Q768" s="65">
        <f t="shared" si="442"/>
        <v>5176.9678947368429</v>
      </c>
      <c r="R768" s="65">
        <f t="shared" si="443"/>
        <v>657.89473684210532</v>
      </c>
      <c r="S768" s="65">
        <f t="shared" si="444"/>
        <v>4000</v>
      </c>
      <c r="T768" s="76"/>
      <c r="U768" s="75">
        <v>2000</v>
      </c>
      <c r="V768" s="65">
        <f t="shared" si="445"/>
        <v>0</v>
      </c>
      <c r="W768" s="184">
        <v>0</v>
      </c>
      <c r="X768" s="78">
        <v>2000</v>
      </c>
      <c r="Y768" s="474"/>
      <c r="AD768" s="6"/>
      <c r="AE768" s="6"/>
    </row>
    <row r="769" spans="1:31" s="5" customFormat="1" x14ac:dyDescent="0.7">
      <c r="A769" s="42">
        <v>492</v>
      </c>
      <c r="B769" s="483" t="s">
        <v>1654</v>
      </c>
      <c r="C769" s="358" t="s">
        <v>1655</v>
      </c>
      <c r="D769" s="84" t="s">
        <v>135</v>
      </c>
      <c r="E769" s="413">
        <v>45536</v>
      </c>
      <c r="F769" s="333" t="s">
        <v>1656</v>
      </c>
      <c r="G769" s="333" t="s">
        <v>1657</v>
      </c>
      <c r="H769" s="271">
        <f t="shared" si="436"/>
        <v>131.57894736842107</v>
      </c>
      <c r="I769" s="64">
        <f t="shared" si="437"/>
        <v>4000</v>
      </c>
      <c r="J769" s="64">
        <f t="shared" si="438"/>
        <v>5263.1578947368425</v>
      </c>
      <c r="K769" s="64">
        <f t="shared" si="439"/>
        <v>657.89473684210532</v>
      </c>
      <c r="L769" s="492">
        <v>0</v>
      </c>
      <c r="M769" s="64">
        <v>86.19</v>
      </c>
      <c r="N769" s="492">
        <v>0</v>
      </c>
      <c r="O769" s="64">
        <f t="shared" si="440"/>
        <v>0</v>
      </c>
      <c r="P769" s="65">
        <f t="shared" si="441"/>
        <v>86.19</v>
      </c>
      <c r="Q769" s="65">
        <f t="shared" si="442"/>
        <v>5176.9678947368429</v>
      </c>
      <c r="R769" s="65">
        <f t="shared" si="443"/>
        <v>657.89473684210532</v>
      </c>
      <c r="S769" s="65">
        <f t="shared" si="444"/>
        <v>4000</v>
      </c>
      <c r="T769" s="76"/>
      <c r="U769" s="75">
        <v>2000</v>
      </c>
      <c r="V769" s="65">
        <f t="shared" si="445"/>
        <v>0</v>
      </c>
      <c r="W769" s="184">
        <v>0</v>
      </c>
      <c r="X769" s="78">
        <v>2000</v>
      </c>
      <c r="Y769" s="474"/>
      <c r="AD769" s="6"/>
      <c r="AE769" s="6"/>
    </row>
    <row r="770" spans="1:31" s="5" customFormat="1" x14ac:dyDescent="0.7">
      <c r="A770" s="42">
        <v>493</v>
      </c>
      <c r="B770" s="483" t="s">
        <v>1658</v>
      </c>
      <c r="C770" s="358" t="s">
        <v>1659</v>
      </c>
      <c r="D770" s="84" t="s">
        <v>135</v>
      </c>
      <c r="E770" s="413">
        <v>45536</v>
      </c>
      <c r="F770" s="333" t="s">
        <v>1660</v>
      </c>
      <c r="G770" s="333" t="s">
        <v>1661</v>
      </c>
      <c r="H770" s="271">
        <f t="shared" si="436"/>
        <v>131.57894736842107</v>
      </c>
      <c r="I770" s="64">
        <f t="shared" si="437"/>
        <v>4000</v>
      </c>
      <c r="J770" s="64">
        <f t="shared" si="438"/>
        <v>5263.1578947368425</v>
      </c>
      <c r="K770" s="64">
        <f t="shared" si="439"/>
        <v>657.89473684210532</v>
      </c>
      <c r="L770" s="492">
        <v>0</v>
      </c>
      <c r="M770" s="64">
        <v>86.19</v>
      </c>
      <c r="N770" s="492">
        <v>0</v>
      </c>
      <c r="O770" s="64">
        <f t="shared" si="440"/>
        <v>0</v>
      </c>
      <c r="P770" s="65">
        <f t="shared" si="441"/>
        <v>86.19</v>
      </c>
      <c r="Q770" s="65">
        <f t="shared" si="442"/>
        <v>5176.9678947368429</v>
      </c>
      <c r="R770" s="65">
        <f t="shared" si="443"/>
        <v>657.89473684210532</v>
      </c>
      <c r="S770" s="65">
        <f t="shared" si="444"/>
        <v>4000</v>
      </c>
      <c r="T770" s="76"/>
      <c r="U770" s="75">
        <v>2000</v>
      </c>
      <c r="V770" s="65">
        <f t="shared" si="445"/>
        <v>0</v>
      </c>
      <c r="W770" s="184">
        <v>0</v>
      </c>
      <c r="X770" s="78">
        <v>2000</v>
      </c>
      <c r="Y770" s="474"/>
      <c r="AD770" s="6"/>
      <c r="AE770" s="6"/>
    </row>
    <row r="771" spans="1:31" s="5" customFormat="1" x14ac:dyDescent="0.7">
      <c r="A771" s="42">
        <v>494</v>
      </c>
      <c r="B771" s="483" t="s">
        <v>1662</v>
      </c>
      <c r="C771" s="358" t="s">
        <v>2102</v>
      </c>
      <c r="D771" s="84" t="s">
        <v>135</v>
      </c>
      <c r="E771" s="413">
        <v>45536</v>
      </c>
      <c r="F771" s="333" t="s">
        <v>1691</v>
      </c>
      <c r="G771" s="333" t="s">
        <v>1663</v>
      </c>
      <c r="H771" s="271">
        <f t="shared" si="436"/>
        <v>131.57894736842107</v>
      </c>
      <c r="I771" s="64">
        <f t="shared" si="437"/>
        <v>4000</v>
      </c>
      <c r="J771" s="64">
        <f t="shared" si="438"/>
        <v>5263.1578947368425</v>
      </c>
      <c r="K771" s="64">
        <f t="shared" si="439"/>
        <v>657.89473684210532</v>
      </c>
      <c r="L771" s="492">
        <v>0</v>
      </c>
      <c r="M771" s="64">
        <v>86.19</v>
      </c>
      <c r="N771" s="492">
        <v>0</v>
      </c>
      <c r="O771" s="64">
        <f t="shared" si="440"/>
        <v>0</v>
      </c>
      <c r="P771" s="65">
        <f t="shared" si="441"/>
        <v>86.19</v>
      </c>
      <c r="Q771" s="65">
        <f t="shared" si="442"/>
        <v>5176.9678947368429</v>
      </c>
      <c r="R771" s="65">
        <f t="shared" si="443"/>
        <v>657.89473684210532</v>
      </c>
      <c r="S771" s="65">
        <f t="shared" si="444"/>
        <v>4000</v>
      </c>
      <c r="T771" s="76"/>
      <c r="U771" s="75">
        <v>2000</v>
      </c>
      <c r="V771" s="65">
        <f t="shared" si="445"/>
        <v>0</v>
      </c>
      <c r="W771" s="184">
        <v>0</v>
      </c>
      <c r="X771" s="78">
        <v>2000</v>
      </c>
      <c r="Y771" s="474"/>
      <c r="AD771" s="6"/>
      <c r="AE771" s="6"/>
    </row>
    <row r="772" spans="1:31" s="5" customFormat="1" x14ac:dyDescent="0.7">
      <c r="A772" s="42">
        <v>495</v>
      </c>
      <c r="B772" s="485" t="s">
        <v>1664</v>
      </c>
      <c r="C772" s="443" t="s">
        <v>1665</v>
      </c>
      <c r="D772" s="444" t="s">
        <v>135</v>
      </c>
      <c r="E772" s="421">
        <v>45536</v>
      </c>
      <c r="F772" s="445" t="s">
        <v>1666</v>
      </c>
      <c r="G772" s="445" t="s">
        <v>1667</v>
      </c>
      <c r="H772" s="271">
        <f t="shared" si="436"/>
        <v>435.39473684210526</v>
      </c>
      <c r="I772" s="64">
        <f t="shared" si="437"/>
        <v>13236</v>
      </c>
      <c r="J772" s="64">
        <f t="shared" si="438"/>
        <v>17415.78947368421</v>
      </c>
      <c r="K772" s="64">
        <f t="shared" si="439"/>
        <v>2176.9736842105262</v>
      </c>
      <c r="L772" s="492">
        <v>0</v>
      </c>
      <c r="M772" s="64">
        <v>1208.45</v>
      </c>
      <c r="N772" s="492">
        <v>10.11</v>
      </c>
      <c r="O772" s="64">
        <f t="shared" si="440"/>
        <v>1236</v>
      </c>
      <c r="P772" s="65">
        <f t="shared" si="441"/>
        <v>2454.56</v>
      </c>
      <c r="Q772" s="65">
        <f t="shared" si="442"/>
        <v>16207.339473684209</v>
      </c>
      <c r="R772" s="65">
        <f t="shared" si="443"/>
        <v>2166.8636842105261</v>
      </c>
      <c r="S772" s="65">
        <f t="shared" si="444"/>
        <v>12000</v>
      </c>
      <c r="T772" s="76"/>
      <c r="U772" s="369">
        <v>6618</v>
      </c>
      <c r="V772" s="65">
        <f t="shared" si="445"/>
        <v>618</v>
      </c>
      <c r="W772" s="184">
        <v>0</v>
      </c>
      <c r="X772" s="410">
        <v>6000</v>
      </c>
      <c r="Y772" s="474"/>
      <c r="AD772" s="6"/>
      <c r="AE772" s="6"/>
    </row>
    <row r="773" spans="1:31" s="5" customFormat="1" x14ac:dyDescent="0.7">
      <c r="A773" s="42">
        <v>496</v>
      </c>
      <c r="B773" s="483" t="s">
        <v>1668</v>
      </c>
      <c r="C773" s="358" t="s">
        <v>1669</v>
      </c>
      <c r="D773" s="84" t="s">
        <v>135</v>
      </c>
      <c r="E773" s="413">
        <v>45612</v>
      </c>
      <c r="F773" s="333" t="s">
        <v>1692</v>
      </c>
      <c r="G773" s="333" t="s">
        <v>1693</v>
      </c>
      <c r="H773" s="271">
        <f t="shared" si="436"/>
        <v>269.21052631578948</v>
      </c>
      <c r="I773" s="64">
        <f t="shared" si="437"/>
        <v>8184</v>
      </c>
      <c r="J773" s="64">
        <f t="shared" si="438"/>
        <v>10768.42105263158</v>
      </c>
      <c r="K773" s="64">
        <f t="shared" si="439"/>
        <v>1346.0526315789475</v>
      </c>
      <c r="L773" s="492">
        <v>0</v>
      </c>
      <c r="M773" s="64">
        <v>485.22</v>
      </c>
      <c r="N773" s="492">
        <v>0</v>
      </c>
      <c r="O773" s="64">
        <f t="shared" si="440"/>
        <v>184</v>
      </c>
      <c r="P773" s="65">
        <f t="shared" si="441"/>
        <v>669.22</v>
      </c>
      <c r="Q773" s="65">
        <f t="shared" si="442"/>
        <v>10283.201052631581</v>
      </c>
      <c r="R773" s="65">
        <f t="shared" si="443"/>
        <v>1346.0526315789475</v>
      </c>
      <c r="S773" s="65">
        <f t="shared" si="444"/>
        <v>8000</v>
      </c>
      <c r="T773" s="380"/>
      <c r="U773" s="374">
        <v>4092</v>
      </c>
      <c r="V773" s="65">
        <f t="shared" si="445"/>
        <v>92</v>
      </c>
      <c r="W773" s="184">
        <v>0</v>
      </c>
      <c r="X773" s="412">
        <v>4000</v>
      </c>
      <c r="Y773" s="474"/>
      <c r="AD773" s="6"/>
      <c r="AE773" s="6"/>
    </row>
    <row r="774" spans="1:31" s="5" customFormat="1" x14ac:dyDescent="0.7">
      <c r="A774" s="42">
        <v>497</v>
      </c>
      <c r="B774" s="483" t="s">
        <v>1670</v>
      </c>
      <c r="C774" s="358" t="s">
        <v>1671</v>
      </c>
      <c r="D774" s="84" t="s">
        <v>135</v>
      </c>
      <c r="E774" s="413">
        <v>45536</v>
      </c>
      <c r="F774" s="333" t="s">
        <v>1672</v>
      </c>
      <c r="G774" s="333" t="s">
        <v>1694</v>
      </c>
      <c r="H774" s="271">
        <f t="shared" si="436"/>
        <v>131.57894736842107</v>
      </c>
      <c r="I774" s="64">
        <f t="shared" si="437"/>
        <v>4000</v>
      </c>
      <c r="J774" s="64">
        <f t="shared" si="438"/>
        <v>5263.1578947368425</v>
      </c>
      <c r="K774" s="64">
        <f t="shared" si="439"/>
        <v>657.89473684210532</v>
      </c>
      <c r="L774" s="492">
        <v>0</v>
      </c>
      <c r="M774" s="64">
        <v>86.19</v>
      </c>
      <c r="N774" s="492">
        <v>0</v>
      </c>
      <c r="O774" s="64">
        <f t="shared" si="440"/>
        <v>0</v>
      </c>
      <c r="P774" s="65">
        <f t="shared" si="441"/>
        <v>86.19</v>
      </c>
      <c r="Q774" s="65">
        <f t="shared" si="442"/>
        <v>5176.9678947368429</v>
      </c>
      <c r="R774" s="65">
        <f t="shared" si="443"/>
        <v>657.89473684210532</v>
      </c>
      <c r="S774" s="65">
        <f t="shared" si="444"/>
        <v>4000</v>
      </c>
      <c r="T774" s="380"/>
      <c r="U774" s="374">
        <v>2000</v>
      </c>
      <c r="V774" s="65">
        <f t="shared" si="445"/>
        <v>0</v>
      </c>
      <c r="W774" s="184">
        <v>0</v>
      </c>
      <c r="X774" s="412">
        <v>2000</v>
      </c>
      <c r="Y774" s="474"/>
      <c r="AD774" s="6"/>
      <c r="AE774" s="6"/>
    </row>
    <row r="775" spans="1:31" s="5" customFormat="1" x14ac:dyDescent="0.25">
      <c r="A775" s="42">
        <v>498</v>
      </c>
      <c r="B775" s="481" t="s">
        <v>1291</v>
      </c>
      <c r="C775" s="70" t="s">
        <v>1431</v>
      </c>
      <c r="D775" s="84" t="s">
        <v>135</v>
      </c>
      <c r="E775" s="413">
        <v>45536</v>
      </c>
      <c r="F775" s="70" t="s">
        <v>1292</v>
      </c>
      <c r="G775" s="70" t="s">
        <v>1293</v>
      </c>
      <c r="H775" s="271">
        <f t="shared" si="436"/>
        <v>197.36842105263159</v>
      </c>
      <c r="I775" s="64">
        <f t="shared" si="437"/>
        <v>6000</v>
      </c>
      <c r="J775" s="64">
        <f t="shared" si="438"/>
        <v>7894.7368421052633</v>
      </c>
      <c r="K775" s="64">
        <f t="shared" si="439"/>
        <v>986.84210526315792</v>
      </c>
      <c r="L775" s="492">
        <v>0</v>
      </c>
      <c r="M775" s="64">
        <v>254.61</v>
      </c>
      <c r="N775" s="492">
        <v>0</v>
      </c>
      <c r="O775" s="64">
        <f t="shared" si="440"/>
        <v>0</v>
      </c>
      <c r="P775" s="65">
        <f t="shared" si="441"/>
        <v>254.61</v>
      </c>
      <c r="Q775" s="65">
        <f t="shared" si="442"/>
        <v>7640.1268421052637</v>
      </c>
      <c r="R775" s="65">
        <f t="shared" si="443"/>
        <v>986.84210526315792</v>
      </c>
      <c r="S775" s="65">
        <f t="shared" si="444"/>
        <v>6000</v>
      </c>
      <c r="T775" s="380"/>
      <c r="U775" s="374">
        <v>3000</v>
      </c>
      <c r="V775" s="65">
        <f t="shared" si="445"/>
        <v>0</v>
      </c>
      <c r="W775" s="184">
        <v>0</v>
      </c>
      <c r="X775" s="412">
        <v>3000</v>
      </c>
      <c r="Y775" s="474"/>
      <c r="AD775" s="6"/>
      <c r="AE775" s="6"/>
    </row>
    <row r="776" spans="1:31" s="5" customFormat="1" x14ac:dyDescent="0.25">
      <c r="A776" s="42">
        <v>499</v>
      </c>
      <c r="B776" s="481" t="s">
        <v>1937</v>
      </c>
      <c r="C776" s="70" t="s">
        <v>2099</v>
      </c>
      <c r="D776" s="84" t="s">
        <v>135</v>
      </c>
      <c r="E776" s="413">
        <v>45627</v>
      </c>
      <c r="F776" s="70" t="s">
        <v>1938</v>
      </c>
      <c r="G776" s="70" t="s">
        <v>1939</v>
      </c>
      <c r="H776" s="271">
        <f t="shared" si="436"/>
        <v>131.57894736842107</v>
      </c>
      <c r="I776" s="64">
        <f t="shared" si="437"/>
        <v>4000</v>
      </c>
      <c r="J776" s="64">
        <f t="shared" si="438"/>
        <v>5263.1578947368425</v>
      </c>
      <c r="K776" s="64">
        <f t="shared" si="439"/>
        <v>657.89473684210532</v>
      </c>
      <c r="L776" s="492">
        <v>0</v>
      </c>
      <c r="M776" s="64">
        <v>86.19</v>
      </c>
      <c r="N776" s="492">
        <v>0</v>
      </c>
      <c r="O776" s="64">
        <f t="shared" si="440"/>
        <v>0</v>
      </c>
      <c r="P776" s="65">
        <f t="shared" si="441"/>
        <v>86.19</v>
      </c>
      <c r="Q776" s="65">
        <f t="shared" si="442"/>
        <v>5176.9678947368429</v>
      </c>
      <c r="R776" s="65">
        <f t="shared" si="443"/>
        <v>657.89473684210532</v>
      </c>
      <c r="S776" s="65">
        <f t="shared" si="444"/>
        <v>4000</v>
      </c>
      <c r="T776" s="380"/>
      <c r="U776" s="374">
        <v>2000</v>
      </c>
      <c r="V776" s="65">
        <f t="shared" si="445"/>
        <v>0</v>
      </c>
      <c r="W776" s="184">
        <v>0</v>
      </c>
      <c r="X776" s="412">
        <v>2000</v>
      </c>
      <c r="Y776" s="474"/>
      <c r="AD776" s="6"/>
      <c r="AE776" s="6"/>
    </row>
    <row r="777" spans="1:31" s="5" customFormat="1" x14ac:dyDescent="0.25">
      <c r="A777" s="42">
        <v>500</v>
      </c>
      <c r="B777" s="481" t="s">
        <v>1940</v>
      </c>
      <c r="C777" s="70" t="s">
        <v>1941</v>
      </c>
      <c r="D777" s="84" t="s">
        <v>135</v>
      </c>
      <c r="E777" s="413">
        <v>45612</v>
      </c>
      <c r="F777" s="70" t="s">
        <v>1942</v>
      </c>
      <c r="G777" s="70" t="s">
        <v>1943</v>
      </c>
      <c r="H777" s="271">
        <f t="shared" si="436"/>
        <v>131.57894736842107</v>
      </c>
      <c r="I777" s="64">
        <f t="shared" si="437"/>
        <v>4000</v>
      </c>
      <c r="J777" s="64">
        <f t="shared" si="438"/>
        <v>5263.1578947368425</v>
      </c>
      <c r="K777" s="64">
        <f t="shared" si="439"/>
        <v>657.89473684210532</v>
      </c>
      <c r="L777" s="492">
        <v>0</v>
      </c>
      <c r="M777" s="64">
        <v>86.19</v>
      </c>
      <c r="N777" s="492">
        <v>0</v>
      </c>
      <c r="O777" s="64">
        <f t="shared" si="440"/>
        <v>0</v>
      </c>
      <c r="P777" s="65">
        <f t="shared" si="441"/>
        <v>86.19</v>
      </c>
      <c r="Q777" s="65">
        <f t="shared" si="442"/>
        <v>5176.9678947368429</v>
      </c>
      <c r="R777" s="65">
        <f t="shared" si="443"/>
        <v>657.89473684210532</v>
      </c>
      <c r="S777" s="65">
        <f t="shared" si="444"/>
        <v>4000</v>
      </c>
      <c r="T777" s="380"/>
      <c r="U777" s="374">
        <v>2000</v>
      </c>
      <c r="V777" s="65">
        <f t="shared" si="445"/>
        <v>0</v>
      </c>
      <c r="W777" s="184">
        <v>0</v>
      </c>
      <c r="X777" s="412">
        <v>2000</v>
      </c>
      <c r="Y777" s="474"/>
      <c r="AD777" s="6"/>
      <c r="AE777" s="6"/>
    </row>
    <row r="778" spans="1:31" s="5" customFormat="1" x14ac:dyDescent="0.25">
      <c r="A778" s="42">
        <v>501</v>
      </c>
      <c r="B778" s="481" t="s">
        <v>1944</v>
      </c>
      <c r="C778" s="70" t="s">
        <v>1636</v>
      </c>
      <c r="D778" s="84" t="s">
        <v>135</v>
      </c>
      <c r="E778" s="413">
        <v>45612</v>
      </c>
      <c r="F778" s="70" t="s">
        <v>1945</v>
      </c>
      <c r="G778" s="70" t="s">
        <v>1946</v>
      </c>
      <c r="H778" s="271">
        <f t="shared" si="436"/>
        <v>131.57894736842107</v>
      </c>
      <c r="I778" s="64">
        <f t="shared" si="437"/>
        <v>4000</v>
      </c>
      <c r="J778" s="64">
        <f t="shared" si="438"/>
        <v>5263.1578947368425</v>
      </c>
      <c r="K778" s="64">
        <f t="shared" si="439"/>
        <v>657.89473684210532</v>
      </c>
      <c r="L778" s="492">
        <v>0</v>
      </c>
      <c r="M778" s="64">
        <v>86.19</v>
      </c>
      <c r="N778" s="492">
        <v>0</v>
      </c>
      <c r="O778" s="64">
        <f t="shared" si="440"/>
        <v>0</v>
      </c>
      <c r="P778" s="65">
        <f t="shared" si="441"/>
        <v>86.19</v>
      </c>
      <c r="Q778" s="65">
        <f t="shared" si="442"/>
        <v>5176.9678947368429</v>
      </c>
      <c r="R778" s="65">
        <f t="shared" si="443"/>
        <v>657.89473684210532</v>
      </c>
      <c r="S778" s="65">
        <f t="shared" si="444"/>
        <v>4000</v>
      </c>
      <c r="T778" s="380"/>
      <c r="U778" s="374">
        <v>2000</v>
      </c>
      <c r="V778" s="65">
        <f t="shared" si="445"/>
        <v>0</v>
      </c>
      <c r="W778" s="184">
        <v>0</v>
      </c>
      <c r="X778" s="412">
        <v>2000</v>
      </c>
      <c r="Y778" s="474"/>
      <c r="AD778" s="6"/>
      <c r="AE778" s="6"/>
    </row>
    <row r="779" spans="1:31" s="5" customFormat="1" x14ac:dyDescent="0.25">
      <c r="A779" s="42">
        <v>502</v>
      </c>
      <c r="B779" s="481" t="s">
        <v>1951</v>
      </c>
      <c r="C779" s="70" t="s">
        <v>1650</v>
      </c>
      <c r="D779" s="84" t="s">
        <v>135</v>
      </c>
      <c r="E779" s="413">
        <v>45612</v>
      </c>
      <c r="F779" s="70" t="s">
        <v>1947</v>
      </c>
      <c r="G779" s="70" t="s">
        <v>1948</v>
      </c>
      <c r="H779" s="271">
        <f t="shared" si="436"/>
        <v>131.57894736842107</v>
      </c>
      <c r="I779" s="64">
        <f t="shared" si="437"/>
        <v>4000</v>
      </c>
      <c r="J779" s="64">
        <f t="shared" si="438"/>
        <v>5263.1578947368425</v>
      </c>
      <c r="K779" s="64">
        <f t="shared" si="439"/>
        <v>657.89473684210532</v>
      </c>
      <c r="L779" s="492">
        <v>0</v>
      </c>
      <c r="M779" s="64">
        <v>86.19</v>
      </c>
      <c r="N779" s="492">
        <v>0</v>
      </c>
      <c r="O779" s="64">
        <f t="shared" si="440"/>
        <v>0</v>
      </c>
      <c r="P779" s="65">
        <f t="shared" si="441"/>
        <v>86.19</v>
      </c>
      <c r="Q779" s="65">
        <f t="shared" si="442"/>
        <v>5176.9678947368429</v>
      </c>
      <c r="R779" s="65">
        <f t="shared" si="443"/>
        <v>657.89473684210532</v>
      </c>
      <c r="S779" s="65">
        <f t="shared" si="444"/>
        <v>4000</v>
      </c>
      <c r="T779" s="380"/>
      <c r="U779" s="374">
        <v>2000</v>
      </c>
      <c r="V779" s="65">
        <f t="shared" si="445"/>
        <v>0</v>
      </c>
      <c r="W779" s="184">
        <v>0</v>
      </c>
      <c r="X779" s="412">
        <v>2000</v>
      </c>
      <c r="Y779" s="474"/>
      <c r="AD779" s="6"/>
      <c r="AE779" s="6"/>
    </row>
    <row r="780" spans="1:31" s="5" customFormat="1" x14ac:dyDescent="0.25">
      <c r="A780" s="42">
        <v>503</v>
      </c>
      <c r="B780" s="481" t="s">
        <v>1952</v>
      </c>
      <c r="C780" s="70" t="s">
        <v>1957</v>
      </c>
      <c r="D780" s="84" t="s">
        <v>135</v>
      </c>
      <c r="E780" s="413">
        <v>45688</v>
      </c>
      <c r="F780" s="70" t="s">
        <v>1950</v>
      </c>
      <c r="G780" s="70" t="s">
        <v>1949</v>
      </c>
      <c r="H780" s="271">
        <f t="shared" si="436"/>
        <v>164.47368421052633</v>
      </c>
      <c r="I780" s="64">
        <f t="shared" si="437"/>
        <v>5000</v>
      </c>
      <c r="J780" s="64">
        <f t="shared" si="438"/>
        <v>6578.9473684210534</v>
      </c>
      <c r="K780" s="64">
        <f t="shared" si="439"/>
        <v>822.36842105263167</v>
      </c>
      <c r="L780" s="492">
        <v>0</v>
      </c>
      <c r="M780" s="64">
        <v>170.4</v>
      </c>
      <c r="N780" s="492">
        <v>0</v>
      </c>
      <c r="O780" s="64">
        <f t="shared" si="440"/>
        <v>0</v>
      </c>
      <c r="P780" s="65">
        <f t="shared" si="441"/>
        <v>170.4</v>
      </c>
      <c r="Q780" s="65">
        <f t="shared" si="442"/>
        <v>6408.5473684210538</v>
      </c>
      <c r="R780" s="65">
        <f t="shared" si="443"/>
        <v>822.36842105263167</v>
      </c>
      <c r="S780" s="65">
        <f t="shared" si="444"/>
        <v>5000</v>
      </c>
      <c r="T780" s="380"/>
      <c r="U780" s="374">
        <v>2500</v>
      </c>
      <c r="V780" s="65">
        <f t="shared" si="445"/>
        <v>0</v>
      </c>
      <c r="W780" s="184">
        <v>0</v>
      </c>
      <c r="X780" s="412">
        <v>2500</v>
      </c>
      <c r="Y780" s="474"/>
      <c r="AD780" s="6"/>
      <c r="AE780" s="6"/>
    </row>
    <row r="781" spans="1:31" s="5" customFormat="1" x14ac:dyDescent="0.25">
      <c r="A781" s="42">
        <v>504</v>
      </c>
      <c r="B781" s="481" t="s">
        <v>1953</v>
      </c>
      <c r="C781" s="70" t="s">
        <v>1956</v>
      </c>
      <c r="D781" s="84" t="s">
        <v>135</v>
      </c>
      <c r="E781" s="413">
        <v>45688</v>
      </c>
      <c r="F781" s="70" t="s">
        <v>1955</v>
      </c>
      <c r="G781" s="70" t="s">
        <v>1954</v>
      </c>
      <c r="H781" s="271">
        <f t="shared" si="436"/>
        <v>164.47368421052633</v>
      </c>
      <c r="I781" s="64">
        <f t="shared" si="437"/>
        <v>5000</v>
      </c>
      <c r="J781" s="64">
        <f t="shared" si="438"/>
        <v>6578.9473684210534</v>
      </c>
      <c r="K781" s="64">
        <f t="shared" si="439"/>
        <v>822.36842105263167</v>
      </c>
      <c r="L781" s="492">
        <v>0</v>
      </c>
      <c r="M781" s="64">
        <v>170.4</v>
      </c>
      <c r="N781" s="492">
        <v>0</v>
      </c>
      <c r="O781" s="64">
        <f t="shared" si="440"/>
        <v>0</v>
      </c>
      <c r="P781" s="65">
        <f t="shared" si="441"/>
        <v>170.4</v>
      </c>
      <c r="Q781" s="65">
        <f t="shared" si="442"/>
        <v>6408.5473684210538</v>
      </c>
      <c r="R781" s="65">
        <f t="shared" si="443"/>
        <v>822.36842105263167</v>
      </c>
      <c r="S781" s="65">
        <f t="shared" si="444"/>
        <v>5000</v>
      </c>
      <c r="T781" s="380"/>
      <c r="U781" s="374">
        <v>2500</v>
      </c>
      <c r="V781" s="65">
        <f t="shared" si="445"/>
        <v>0</v>
      </c>
      <c r="W781" s="184">
        <v>0</v>
      </c>
      <c r="X781" s="412">
        <v>2500</v>
      </c>
      <c r="Y781" s="474"/>
      <c r="AD781" s="6"/>
      <c r="AE781" s="6"/>
    </row>
    <row r="782" spans="1:31" s="5" customFormat="1" x14ac:dyDescent="0.25">
      <c r="A782" s="42">
        <v>505</v>
      </c>
      <c r="B782" s="481" t="s">
        <v>1960</v>
      </c>
      <c r="C782" s="70" t="s">
        <v>1581</v>
      </c>
      <c r="D782" s="84" t="s">
        <v>135</v>
      </c>
      <c r="E782" s="413">
        <v>45688</v>
      </c>
      <c r="F782" s="70" t="s">
        <v>1958</v>
      </c>
      <c r="G782" s="70" t="s">
        <v>1959</v>
      </c>
      <c r="H782" s="271">
        <f t="shared" si="436"/>
        <v>131.57894736842107</v>
      </c>
      <c r="I782" s="64">
        <f t="shared" si="437"/>
        <v>4000</v>
      </c>
      <c r="J782" s="64">
        <f t="shared" si="438"/>
        <v>5263.1578947368425</v>
      </c>
      <c r="K782" s="64">
        <f t="shared" si="439"/>
        <v>657.89473684210532</v>
      </c>
      <c r="L782" s="492">
        <v>0</v>
      </c>
      <c r="M782" s="64">
        <v>86.19</v>
      </c>
      <c r="N782" s="492">
        <v>0</v>
      </c>
      <c r="O782" s="64">
        <f t="shared" si="440"/>
        <v>0</v>
      </c>
      <c r="P782" s="65">
        <f t="shared" si="441"/>
        <v>86.19</v>
      </c>
      <c r="Q782" s="65">
        <f t="shared" si="442"/>
        <v>5176.9678947368429</v>
      </c>
      <c r="R782" s="65">
        <f t="shared" si="443"/>
        <v>657.89473684210532</v>
      </c>
      <c r="S782" s="65">
        <f t="shared" si="444"/>
        <v>4000</v>
      </c>
      <c r="T782" s="380"/>
      <c r="U782" s="374">
        <v>2000</v>
      </c>
      <c r="V782" s="65">
        <f t="shared" si="445"/>
        <v>0</v>
      </c>
      <c r="W782" s="184">
        <v>0</v>
      </c>
      <c r="X782" s="412">
        <v>2000</v>
      </c>
      <c r="Y782" s="474"/>
      <c r="AD782" s="6"/>
      <c r="AE782" s="6"/>
    </row>
    <row r="783" spans="1:31" s="5" customFormat="1" x14ac:dyDescent="0.25">
      <c r="A783" s="42">
        <v>506</v>
      </c>
      <c r="B783" s="481" t="s">
        <v>1961</v>
      </c>
      <c r="C783" s="70" t="s">
        <v>1964</v>
      </c>
      <c r="D783" s="84" t="s">
        <v>135</v>
      </c>
      <c r="E783" s="413">
        <v>45688</v>
      </c>
      <c r="F783" s="70" t="s">
        <v>1963</v>
      </c>
      <c r="G783" s="70" t="s">
        <v>1962</v>
      </c>
      <c r="H783" s="271">
        <f t="shared" si="436"/>
        <v>131.57894736842107</v>
      </c>
      <c r="I783" s="64">
        <f t="shared" si="437"/>
        <v>4000</v>
      </c>
      <c r="J783" s="64">
        <f t="shared" si="438"/>
        <v>5263.1578947368425</v>
      </c>
      <c r="K783" s="64">
        <f t="shared" si="439"/>
        <v>657.89473684210532</v>
      </c>
      <c r="L783" s="492">
        <v>0</v>
      </c>
      <c r="M783" s="64">
        <v>86.19</v>
      </c>
      <c r="N783" s="492">
        <v>0</v>
      </c>
      <c r="O783" s="64">
        <f t="shared" si="440"/>
        <v>0</v>
      </c>
      <c r="P783" s="65">
        <f t="shared" si="441"/>
        <v>86.19</v>
      </c>
      <c r="Q783" s="65">
        <f t="shared" si="442"/>
        <v>5176.9678947368429</v>
      </c>
      <c r="R783" s="65">
        <f t="shared" si="443"/>
        <v>657.89473684210532</v>
      </c>
      <c r="S783" s="65">
        <f t="shared" si="444"/>
        <v>4000</v>
      </c>
      <c r="T783" s="380"/>
      <c r="U783" s="374">
        <v>2000</v>
      </c>
      <c r="V783" s="65">
        <f t="shared" si="445"/>
        <v>0</v>
      </c>
      <c r="W783" s="184">
        <v>0</v>
      </c>
      <c r="X783" s="412">
        <v>2000</v>
      </c>
      <c r="Y783" s="474"/>
      <c r="AD783" s="6"/>
      <c r="AE783" s="6"/>
    </row>
    <row r="784" spans="1:31" s="5" customFormat="1" x14ac:dyDescent="0.25">
      <c r="A784" s="42">
        <v>507</v>
      </c>
      <c r="B784" s="481" t="s">
        <v>1965</v>
      </c>
      <c r="C784" s="70" t="s">
        <v>1966</v>
      </c>
      <c r="D784" s="84" t="s">
        <v>135</v>
      </c>
      <c r="E784" s="413">
        <v>45704</v>
      </c>
      <c r="F784" s="70" t="s">
        <v>1967</v>
      </c>
      <c r="G784" s="70" t="s">
        <v>1968</v>
      </c>
      <c r="H784" s="271">
        <f t="shared" si="436"/>
        <v>131.57894736842107</v>
      </c>
      <c r="I784" s="64">
        <f t="shared" si="437"/>
        <v>4000</v>
      </c>
      <c r="J784" s="64">
        <f t="shared" si="438"/>
        <v>5263.1578947368425</v>
      </c>
      <c r="K784" s="64">
        <f t="shared" si="439"/>
        <v>657.89473684210532</v>
      </c>
      <c r="L784" s="492">
        <v>0</v>
      </c>
      <c r="M784" s="64">
        <v>86.19</v>
      </c>
      <c r="N784" s="492">
        <v>0</v>
      </c>
      <c r="O784" s="64">
        <f t="shared" si="440"/>
        <v>0</v>
      </c>
      <c r="P784" s="65">
        <f t="shared" si="441"/>
        <v>86.19</v>
      </c>
      <c r="Q784" s="65">
        <f t="shared" si="442"/>
        <v>5176.9678947368429</v>
      </c>
      <c r="R784" s="65">
        <f t="shared" si="443"/>
        <v>657.89473684210532</v>
      </c>
      <c r="S784" s="65">
        <f t="shared" si="444"/>
        <v>4000</v>
      </c>
      <c r="T784" s="380"/>
      <c r="U784" s="374">
        <v>2000</v>
      </c>
      <c r="V784" s="65">
        <f t="shared" si="445"/>
        <v>0</v>
      </c>
      <c r="W784" s="184">
        <v>0</v>
      </c>
      <c r="X784" s="412">
        <v>2000</v>
      </c>
      <c r="Y784" s="474"/>
      <c r="AD784" s="6"/>
      <c r="AE784" s="6"/>
    </row>
    <row r="785" spans="1:31" s="5" customFormat="1" x14ac:dyDescent="0.25">
      <c r="A785" s="42">
        <v>508</v>
      </c>
      <c r="B785" s="481" t="s">
        <v>1969</v>
      </c>
      <c r="C785" s="70" t="s">
        <v>1970</v>
      </c>
      <c r="D785" s="84" t="s">
        <v>135</v>
      </c>
      <c r="E785" s="413">
        <v>45704</v>
      </c>
      <c r="F785" s="70" t="s">
        <v>1971</v>
      </c>
      <c r="G785" s="70" t="s">
        <v>1972</v>
      </c>
      <c r="H785" s="271">
        <f t="shared" si="436"/>
        <v>98.684210526315795</v>
      </c>
      <c r="I785" s="64">
        <f t="shared" si="437"/>
        <v>3000</v>
      </c>
      <c r="J785" s="64">
        <f t="shared" si="438"/>
        <v>3947.3684210526317</v>
      </c>
      <c r="K785" s="64">
        <f t="shared" si="439"/>
        <v>493.42105263157896</v>
      </c>
      <c r="L785" s="492">
        <v>0</v>
      </c>
      <c r="M785" s="64">
        <v>10.62</v>
      </c>
      <c r="N785" s="492">
        <v>0</v>
      </c>
      <c r="O785" s="64">
        <f t="shared" si="440"/>
        <v>0</v>
      </c>
      <c r="P785" s="65">
        <f t="shared" si="441"/>
        <v>10.62</v>
      </c>
      <c r="Q785" s="65">
        <f t="shared" si="442"/>
        <v>3936.7484210526318</v>
      </c>
      <c r="R785" s="65">
        <f t="shared" si="443"/>
        <v>493.42105263157896</v>
      </c>
      <c r="S785" s="65">
        <f t="shared" si="444"/>
        <v>3000</v>
      </c>
      <c r="T785" s="380"/>
      <c r="U785" s="374">
        <v>1500</v>
      </c>
      <c r="V785" s="65">
        <f t="shared" si="445"/>
        <v>0</v>
      </c>
      <c r="W785" s="184">
        <v>0</v>
      </c>
      <c r="X785" s="412">
        <v>1500</v>
      </c>
      <c r="Y785" s="474"/>
      <c r="AD785" s="6"/>
      <c r="AE785" s="6"/>
    </row>
    <row r="786" spans="1:31" s="5" customFormat="1" x14ac:dyDescent="0.25">
      <c r="A786" s="42">
        <v>509</v>
      </c>
      <c r="B786" s="481" t="s">
        <v>1973</v>
      </c>
      <c r="C786" s="70" t="s">
        <v>1974</v>
      </c>
      <c r="D786" s="84" t="s">
        <v>135</v>
      </c>
      <c r="E786" s="413">
        <v>45732</v>
      </c>
      <c r="F786" s="70" t="s">
        <v>1975</v>
      </c>
      <c r="G786" s="70" t="s">
        <v>1976</v>
      </c>
      <c r="H786" s="271">
        <f t="shared" si="436"/>
        <v>131.57894736842107</v>
      </c>
      <c r="I786" s="64">
        <f t="shared" si="437"/>
        <v>4000</v>
      </c>
      <c r="J786" s="64">
        <f t="shared" si="438"/>
        <v>5263.1578947368425</v>
      </c>
      <c r="K786" s="64">
        <f t="shared" si="439"/>
        <v>657.89473684210532</v>
      </c>
      <c r="L786" s="492">
        <v>0</v>
      </c>
      <c r="M786" s="64">
        <v>86.19</v>
      </c>
      <c r="N786" s="492">
        <v>0</v>
      </c>
      <c r="O786" s="64">
        <f t="shared" si="440"/>
        <v>0</v>
      </c>
      <c r="P786" s="65">
        <f t="shared" si="441"/>
        <v>86.19</v>
      </c>
      <c r="Q786" s="65">
        <f t="shared" si="442"/>
        <v>5176.9678947368429</v>
      </c>
      <c r="R786" s="65">
        <f t="shared" si="443"/>
        <v>657.89473684210532</v>
      </c>
      <c r="S786" s="65">
        <f t="shared" si="444"/>
        <v>4000</v>
      </c>
      <c r="T786" s="380"/>
      <c r="U786" s="374">
        <v>2000</v>
      </c>
      <c r="V786" s="65">
        <f t="shared" si="445"/>
        <v>0</v>
      </c>
      <c r="W786" s="184">
        <v>0</v>
      </c>
      <c r="X786" s="412">
        <v>2000</v>
      </c>
      <c r="Y786" s="474"/>
      <c r="AD786" s="6"/>
      <c r="AE786" s="6"/>
    </row>
    <row r="787" spans="1:31" s="5" customFormat="1" x14ac:dyDescent="0.25">
      <c r="A787" s="42">
        <v>510</v>
      </c>
      <c r="B787" s="481" t="s">
        <v>1977</v>
      </c>
      <c r="C787" s="70" t="s">
        <v>1978</v>
      </c>
      <c r="D787" s="84" t="s">
        <v>135</v>
      </c>
      <c r="E787" s="413">
        <v>45732</v>
      </c>
      <c r="F787" s="70" t="s">
        <v>1979</v>
      </c>
      <c r="G787" s="70" t="s">
        <v>1980</v>
      </c>
      <c r="H787" s="271">
        <f t="shared" si="436"/>
        <v>197.36842105263159</v>
      </c>
      <c r="I787" s="64">
        <f t="shared" si="437"/>
        <v>6000</v>
      </c>
      <c r="J787" s="64">
        <f t="shared" si="438"/>
        <v>7894.7368421052633</v>
      </c>
      <c r="K787" s="64">
        <f t="shared" si="439"/>
        <v>986.84210526315792</v>
      </c>
      <c r="L787" s="492">
        <v>0</v>
      </c>
      <c r="M787" s="64">
        <v>254.61</v>
      </c>
      <c r="N787" s="492">
        <v>0</v>
      </c>
      <c r="O787" s="64">
        <f t="shared" si="440"/>
        <v>0</v>
      </c>
      <c r="P787" s="65">
        <f t="shared" si="441"/>
        <v>254.61</v>
      </c>
      <c r="Q787" s="65">
        <f t="shared" si="442"/>
        <v>7640.1268421052637</v>
      </c>
      <c r="R787" s="65">
        <f t="shared" si="443"/>
        <v>986.84210526315792</v>
      </c>
      <c r="S787" s="65">
        <f t="shared" si="444"/>
        <v>6000</v>
      </c>
      <c r="T787" s="380"/>
      <c r="U787" s="374">
        <v>3000</v>
      </c>
      <c r="V787" s="65">
        <f t="shared" si="445"/>
        <v>0</v>
      </c>
      <c r="W787" s="184">
        <v>0</v>
      </c>
      <c r="X787" s="412">
        <v>3000</v>
      </c>
      <c r="Y787" s="474"/>
      <c r="AD787" s="6"/>
      <c r="AE787" s="6"/>
    </row>
    <row r="788" spans="1:31" s="5" customFormat="1" x14ac:dyDescent="0.25">
      <c r="A788" s="42">
        <v>511</v>
      </c>
      <c r="B788" s="481" t="s">
        <v>1981</v>
      </c>
      <c r="C788" s="70" t="s">
        <v>1982</v>
      </c>
      <c r="D788" s="84" t="s">
        <v>135</v>
      </c>
      <c r="E788" s="413">
        <v>45747</v>
      </c>
      <c r="F788" s="70" t="s">
        <v>1983</v>
      </c>
      <c r="G788" s="70" t="s">
        <v>1984</v>
      </c>
      <c r="H788" s="271">
        <f t="shared" si="436"/>
        <v>197.36842105263159</v>
      </c>
      <c r="I788" s="64">
        <f t="shared" si="437"/>
        <v>6000</v>
      </c>
      <c r="J788" s="64">
        <f t="shared" si="438"/>
        <v>7894.7368421052633</v>
      </c>
      <c r="K788" s="64">
        <f t="shared" si="439"/>
        <v>986.84210526315792</v>
      </c>
      <c r="L788" s="492">
        <v>0</v>
      </c>
      <c r="M788" s="64">
        <v>254.61</v>
      </c>
      <c r="N788" s="492">
        <v>0</v>
      </c>
      <c r="O788" s="64">
        <f t="shared" si="440"/>
        <v>0</v>
      </c>
      <c r="P788" s="65">
        <f t="shared" si="441"/>
        <v>254.61</v>
      </c>
      <c r="Q788" s="65">
        <f t="shared" si="442"/>
        <v>7640.1268421052637</v>
      </c>
      <c r="R788" s="65">
        <f t="shared" si="443"/>
        <v>986.84210526315792</v>
      </c>
      <c r="S788" s="65">
        <f t="shared" si="444"/>
        <v>6000</v>
      </c>
      <c r="T788" s="380"/>
      <c r="U788" s="374">
        <v>3000</v>
      </c>
      <c r="V788" s="65">
        <f t="shared" si="445"/>
        <v>0</v>
      </c>
      <c r="W788" s="184">
        <v>0</v>
      </c>
      <c r="X788" s="412">
        <v>3000</v>
      </c>
      <c r="Y788" s="474"/>
      <c r="AD788" s="6"/>
      <c r="AE788" s="6"/>
    </row>
    <row r="789" spans="1:31" s="5" customFormat="1" x14ac:dyDescent="0.25">
      <c r="A789" s="42">
        <v>512</v>
      </c>
      <c r="B789" s="481" t="s">
        <v>1985</v>
      </c>
      <c r="C789" s="70" t="s">
        <v>1986</v>
      </c>
      <c r="D789" s="84" t="s">
        <v>135</v>
      </c>
      <c r="E789" s="413">
        <v>45747</v>
      </c>
      <c r="F789" s="70" t="s">
        <v>1987</v>
      </c>
      <c r="G789" s="70" t="s">
        <v>1988</v>
      </c>
      <c r="H789" s="271">
        <f t="shared" si="436"/>
        <v>131.57894736842107</v>
      </c>
      <c r="I789" s="64">
        <f t="shared" si="437"/>
        <v>4000</v>
      </c>
      <c r="J789" s="64">
        <f t="shared" si="438"/>
        <v>5263.1578947368425</v>
      </c>
      <c r="K789" s="64">
        <f t="shared" si="439"/>
        <v>657.89473684210532</v>
      </c>
      <c r="L789" s="492">
        <v>0</v>
      </c>
      <c r="M789" s="64">
        <v>86.19</v>
      </c>
      <c r="N789" s="492">
        <v>0</v>
      </c>
      <c r="O789" s="64">
        <f t="shared" si="440"/>
        <v>0</v>
      </c>
      <c r="P789" s="65">
        <f t="shared" si="441"/>
        <v>86.19</v>
      </c>
      <c r="Q789" s="65">
        <f t="shared" si="442"/>
        <v>5176.9678947368429</v>
      </c>
      <c r="R789" s="65">
        <f t="shared" si="443"/>
        <v>657.89473684210532</v>
      </c>
      <c r="S789" s="65">
        <f t="shared" si="444"/>
        <v>4000</v>
      </c>
      <c r="T789" s="380"/>
      <c r="U789" s="374">
        <v>2000</v>
      </c>
      <c r="V789" s="65">
        <f t="shared" si="445"/>
        <v>0</v>
      </c>
      <c r="W789" s="184">
        <v>0</v>
      </c>
      <c r="X789" s="412">
        <v>2000</v>
      </c>
      <c r="Y789" s="474"/>
      <c r="AD789" s="6"/>
      <c r="AE789" s="6"/>
    </row>
    <row r="790" spans="1:31" s="5" customFormat="1" x14ac:dyDescent="0.25">
      <c r="A790" s="42">
        <v>513</v>
      </c>
      <c r="B790" s="481" t="s">
        <v>1989</v>
      </c>
      <c r="C790" s="70" t="s">
        <v>1990</v>
      </c>
      <c r="D790" s="84" t="s">
        <v>135</v>
      </c>
      <c r="E790" s="413">
        <v>45747</v>
      </c>
      <c r="F790" s="70" t="s">
        <v>1991</v>
      </c>
      <c r="G790" s="70" t="s">
        <v>1992</v>
      </c>
      <c r="H790" s="271">
        <f t="shared" si="436"/>
        <v>131.57894736842107</v>
      </c>
      <c r="I790" s="64">
        <f t="shared" si="437"/>
        <v>4000</v>
      </c>
      <c r="J790" s="64">
        <f t="shared" si="438"/>
        <v>5263.1578947368425</v>
      </c>
      <c r="K790" s="64">
        <f t="shared" si="439"/>
        <v>657.89473684210532</v>
      </c>
      <c r="L790" s="492">
        <v>0</v>
      </c>
      <c r="M790" s="64">
        <v>86.19</v>
      </c>
      <c r="N790" s="492">
        <v>0</v>
      </c>
      <c r="O790" s="64">
        <f t="shared" si="440"/>
        <v>0</v>
      </c>
      <c r="P790" s="65">
        <f t="shared" si="441"/>
        <v>86.19</v>
      </c>
      <c r="Q790" s="65">
        <f t="shared" si="442"/>
        <v>5176.9678947368429</v>
      </c>
      <c r="R790" s="65">
        <f t="shared" si="443"/>
        <v>657.89473684210532</v>
      </c>
      <c r="S790" s="65">
        <f t="shared" si="444"/>
        <v>4000</v>
      </c>
      <c r="T790" s="380"/>
      <c r="U790" s="374">
        <v>2000</v>
      </c>
      <c r="V790" s="65">
        <f t="shared" si="445"/>
        <v>0</v>
      </c>
      <c r="W790" s="184">
        <v>0</v>
      </c>
      <c r="X790" s="412">
        <v>2000</v>
      </c>
      <c r="Y790" s="474"/>
      <c r="AD790" s="6"/>
      <c r="AE790" s="6"/>
    </row>
    <row r="791" spans="1:31" s="5" customFormat="1" x14ac:dyDescent="0.25">
      <c r="A791" s="42">
        <v>514</v>
      </c>
      <c r="B791" s="481" t="s">
        <v>1993</v>
      </c>
      <c r="C791" s="70" t="s">
        <v>1994</v>
      </c>
      <c r="D791" s="84" t="s">
        <v>135</v>
      </c>
      <c r="E791" s="413">
        <v>45747</v>
      </c>
      <c r="F791" s="70" t="s">
        <v>1995</v>
      </c>
      <c r="G791" s="70" t="s">
        <v>1996</v>
      </c>
      <c r="H791" s="271">
        <f t="shared" si="436"/>
        <v>131.57894736842107</v>
      </c>
      <c r="I791" s="64">
        <f t="shared" si="437"/>
        <v>4000</v>
      </c>
      <c r="J791" s="64">
        <f t="shared" si="438"/>
        <v>5263.1578947368425</v>
      </c>
      <c r="K791" s="64">
        <f t="shared" si="439"/>
        <v>657.89473684210532</v>
      </c>
      <c r="L791" s="492">
        <v>0</v>
      </c>
      <c r="M791" s="64">
        <v>86.19</v>
      </c>
      <c r="N791" s="492">
        <v>0</v>
      </c>
      <c r="O791" s="64">
        <f t="shared" si="440"/>
        <v>0</v>
      </c>
      <c r="P791" s="65">
        <f t="shared" si="441"/>
        <v>86.19</v>
      </c>
      <c r="Q791" s="65">
        <f t="shared" si="442"/>
        <v>5176.9678947368429</v>
      </c>
      <c r="R791" s="65">
        <f t="shared" si="443"/>
        <v>657.89473684210532</v>
      </c>
      <c r="S791" s="65">
        <f t="shared" si="444"/>
        <v>4000</v>
      </c>
      <c r="T791" s="380"/>
      <c r="U791" s="374">
        <v>2000</v>
      </c>
      <c r="V791" s="65">
        <f t="shared" si="445"/>
        <v>0</v>
      </c>
      <c r="W791" s="184">
        <v>0</v>
      </c>
      <c r="X791" s="412">
        <v>2000</v>
      </c>
      <c r="Y791" s="474"/>
      <c r="AD791" s="6"/>
      <c r="AE791" s="6"/>
    </row>
    <row r="792" spans="1:31" s="5" customFormat="1" x14ac:dyDescent="0.25">
      <c r="A792" s="42">
        <v>515</v>
      </c>
      <c r="B792" s="481" t="s">
        <v>1997</v>
      </c>
      <c r="C792" s="70" t="s">
        <v>1113</v>
      </c>
      <c r="D792" s="84" t="s">
        <v>135</v>
      </c>
      <c r="E792" s="413">
        <v>45747</v>
      </c>
      <c r="F792" s="70" t="s">
        <v>1999</v>
      </c>
      <c r="G792" s="70" t="s">
        <v>1998</v>
      </c>
      <c r="H792" s="271">
        <f t="shared" si="436"/>
        <v>131.57894736842107</v>
      </c>
      <c r="I792" s="64">
        <f t="shared" si="437"/>
        <v>4000</v>
      </c>
      <c r="J792" s="64">
        <f t="shared" si="438"/>
        <v>5263.1578947368425</v>
      </c>
      <c r="K792" s="64">
        <f t="shared" si="439"/>
        <v>657.89473684210532</v>
      </c>
      <c r="L792" s="492">
        <v>0</v>
      </c>
      <c r="M792" s="64">
        <v>86.19</v>
      </c>
      <c r="N792" s="492">
        <v>0</v>
      </c>
      <c r="O792" s="64">
        <f t="shared" si="440"/>
        <v>0</v>
      </c>
      <c r="P792" s="65">
        <f t="shared" si="441"/>
        <v>86.19</v>
      </c>
      <c r="Q792" s="65">
        <f t="shared" si="442"/>
        <v>5176.9678947368429</v>
      </c>
      <c r="R792" s="65">
        <f t="shared" si="443"/>
        <v>657.89473684210532</v>
      </c>
      <c r="S792" s="65">
        <f t="shared" si="444"/>
        <v>4000</v>
      </c>
      <c r="T792" s="380"/>
      <c r="U792" s="374">
        <v>2000</v>
      </c>
      <c r="V792" s="65">
        <f t="shared" si="445"/>
        <v>0</v>
      </c>
      <c r="W792" s="184">
        <v>0</v>
      </c>
      <c r="X792" s="412">
        <v>2000</v>
      </c>
      <c r="Y792" s="474"/>
      <c r="AD792" s="6"/>
      <c r="AE792" s="6"/>
    </row>
    <row r="793" spans="1:31" s="5" customFormat="1" x14ac:dyDescent="0.25">
      <c r="A793" s="42">
        <v>516</v>
      </c>
      <c r="B793" s="481" t="s">
        <v>2084</v>
      </c>
      <c r="C793" s="70" t="s">
        <v>2017</v>
      </c>
      <c r="D793" s="84" t="s">
        <v>135</v>
      </c>
      <c r="E793" s="413">
        <v>45536</v>
      </c>
      <c r="F793" s="70" t="s">
        <v>2018</v>
      </c>
      <c r="G793" s="70" t="s">
        <v>2019</v>
      </c>
      <c r="H793" s="271">
        <f t="shared" si="436"/>
        <v>131.57894736842107</v>
      </c>
      <c r="I793" s="64">
        <f t="shared" si="437"/>
        <v>4000</v>
      </c>
      <c r="J793" s="64">
        <f t="shared" si="438"/>
        <v>5263.1578947368425</v>
      </c>
      <c r="K793" s="64">
        <f t="shared" si="439"/>
        <v>657.89473684210532</v>
      </c>
      <c r="L793" s="492">
        <v>0</v>
      </c>
      <c r="M793" s="64">
        <v>86.19</v>
      </c>
      <c r="N793" s="492">
        <v>0</v>
      </c>
      <c r="O793" s="64">
        <f t="shared" si="440"/>
        <v>0</v>
      </c>
      <c r="P793" s="65">
        <f t="shared" si="441"/>
        <v>86.19</v>
      </c>
      <c r="Q793" s="65">
        <f t="shared" si="442"/>
        <v>5176.9678947368429</v>
      </c>
      <c r="R793" s="65">
        <f t="shared" si="443"/>
        <v>657.89473684210532</v>
      </c>
      <c r="S793" s="65">
        <f t="shared" si="444"/>
        <v>4000</v>
      </c>
      <c r="T793" s="380"/>
      <c r="U793" s="374">
        <v>2000</v>
      </c>
      <c r="V793" s="65">
        <f t="shared" si="445"/>
        <v>0</v>
      </c>
      <c r="W793" s="184">
        <v>0</v>
      </c>
      <c r="X793" s="412">
        <v>2000</v>
      </c>
      <c r="Y793" s="474"/>
      <c r="AD793" s="6"/>
      <c r="AE793" s="6"/>
    </row>
    <row r="794" spans="1:31" s="5" customFormat="1" x14ac:dyDescent="0.25">
      <c r="A794" s="42">
        <v>517</v>
      </c>
      <c r="B794" s="481" t="s">
        <v>2000</v>
      </c>
      <c r="C794" s="70" t="s">
        <v>2001</v>
      </c>
      <c r="D794" s="84" t="s">
        <v>135</v>
      </c>
      <c r="E794" s="413">
        <v>45763</v>
      </c>
      <c r="F794" s="70" t="s">
        <v>2002</v>
      </c>
      <c r="G794" s="70" t="s">
        <v>2003</v>
      </c>
      <c r="H794" s="271">
        <f t="shared" si="436"/>
        <v>131.57894736842107</v>
      </c>
      <c r="I794" s="64">
        <f t="shared" si="437"/>
        <v>4000</v>
      </c>
      <c r="J794" s="64">
        <f t="shared" si="438"/>
        <v>5263.1578947368425</v>
      </c>
      <c r="K794" s="64">
        <f t="shared" si="439"/>
        <v>657.89473684210532</v>
      </c>
      <c r="L794" s="492">
        <v>0</v>
      </c>
      <c r="M794" s="64">
        <v>86.19</v>
      </c>
      <c r="N794" s="492">
        <v>0</v>
      </c>
      <c r="O794" s="64">
        <f t="shared" si="440"/>
        <v>0</v>
      </c>
      <c r="P794" s="65">
        <f t="shared" si="441"/>
        <v>86.19</v>
      </c>
      <c r="Q794" s="65">
        <f t="shared" si="442"/>
        <v>5176.9678947368429</v>
      </c>
      <c r="R794" s="65">
        <f t="shared" si="443"/>
        <v>657.89473684210532</v>
      </c>
      <c r="S794" s="65">
        <f t="shared" si="444"/>
        <v>4000</v>
      </c>
      <c r="T794" s="380"/>
      <c r="U794" s="374">
        <v>2000</v>
      </c>
      <c r="V794" s="65">
        <f t="shared" si="445"/>
        <v>0</v>
      </c>
      <c r="W794" s="184">
        <v>0</v>
      </c>
      <c r="X794" s="412">
        <v>2000</v>
      </c>
      <c r="Y794" s="474"/>
      <c r="AD794" s="6"/>
      <c r="AE794" s="6"/>
    </row>
    <row r="795" spans="1:31" s="5" customFormat="1" x14ac:dyDescent="0.25">
      <c r="A795" s="42">
        <v>518</v>
      </c>
      <c r="B795" s="481" t="s">
        <v>2039</v>
      </c>
      <c r="C795" s="70" t="s">
        <v>2020</v>
      </c>
      <c r="D795" s="84" t="s">
        <v>135</v>
      </c>
      <c r="E795" s="413">
        <v>45839</v>
      </c>
      <c r="F795" s="70" t="s">
        <v>2021</v>
      </c>
      <c r="G795" s="70" t="s">
        <v>2022</v>
      </c>
      <c r="H795" s="271">
        <f t="shared" si="436"/>
        <v>131.57894736842107</v>
      </c>
      <c r="I795" s="64">
        <f t="shared" si="437"/>
        <v>4000</v>
      </c>
      <c r="J795" s="64">
        <f t="shared" si="438"/>
        <v>5263.1578947368425</v>
      </c>
      <c r="K795" s="64">
        <f t="shared" si="439"/>
        <v>657.89473684210532</v>
      </c>
      <c r="L795" s="492">
        <v>0</v>
      </c>
      <c r="M795" s="64">
        <v>86.19</v>
      </c>
      <c r="N795" s="492">
        <v>0</v>
      </c>
      <c r="O795" s="64">
        <f t="shared" si="440"/>
        <v>0</v>
      </c>
      <c r="P795" s="65">
        <f t="shared" si="441"/>
        <v>86.19</v>
      </c>
      <c r="Q795" s="65">
        <f t="shared" si="442"/>
        <v>5176.9678947368429</v>
      </c>
      <c r="R795" s="65">
        <f t="shared" si="443"/>
        <v>657.89473684210532</v>
      </c>
      <c r="S795" s="65">
        <f t="shared" si="444"/>
        <v>4000</v>
      </c>
      <c r="T795" s="380"/>
      <c r="U795" s="374">
        <v>2000</v>
      </c>
      <c r="V795" s="65">
        <f t="shared" si="445"/>
        <v>0</v>
      </c>
      <c r="W795" s="184">
        <v>0</v>
      </c>
      <c r="X795" s="412">
        <v>2000</v>
      </c>
      <c r="Y795" s="474"/>
      <c r="AD795" s="6"/>
      <c r="AE795" s="6"/>
    </row>
    <row r="796" spans="1:31" s="5" customFormat="1" x14ac:dyDescent="0.25">
      <c r="A796" s="42">
        <v>519</v>
      </c>
      <c r="B796" s="481" t="s">
        <v>2040</v>
      </c>
      <c r="C796" s="70" t="s">
        <v>2023</v>
      </c>
      <c r="D796" s="84" t="s">
        <v>135</v>
      </c>
      <c r="E796" s="413">
        <v>45885</v>
      </c>
      <c r="F796" s="70" t="s">
        <v>2024</v>
      </c>
      <c r="G796" s="70" t="s">
        <v>2025</v>
      </c>
      <c r="H796" s="271">
        <f t="shared" si="436"/>
        <v>131.57894736842107</v>
      </c>
      <c r="I796" s="64">
        <f t="shared" si="437"/>
        <v>4000</v>
      </c>
      <c r="J796" s="64">
        <f t="shared" si="438"/>
        <v>5263.1578947368425</v>
      </c>
      <c r="K796" s="64">
        <f t="shared" si="439"/>
        <v>657.89473684210532</v>
      </c>
      <c r="L796" s="492">
        <v>0</v>
      </c>
      <c r="M796" s="64">
        <v>86.19</v>
      </c>
      <c r="N796" s="492">
        <v>0</v>
      </c>
      <c r="O796" s="64">
        <f t="shared" si="440"/>
        <v>0</v>
      </c>
      <c r="P796" s="65">
        <f t="shared" si="441"/>
        <v>86.19</v>
      </c>
      <c r="Q796" s="65">
        <f t="shared" si="442"/>
        <v>5176.9678947368429</v>
      </c>
      <c r="R796" s="65">
        <f t="shared" si="443"/>
        <v>657.89473684210532</v>
      </c>
      <c r="S796" s="65">
        <f t="shared" si="444"/>
        <v>4000</v>
      </c>
      <c r="T796" s="380"/>
      <c r="U796" s="374">
        <v>2000</v>
      </c>
      <c r="V796" s="65">
        <f t="shared" si="445"/>
        <v>0</v>
      </c>
      <c r="W796" s="184">
        <v>0</v>
      </c>
      <c r="X796" s="412">
        <v>2000</v>
      </c>
      <c r="Y796" s="474"/>
      <c r="AD796" s="6"/>
      <c r="AE796" s="6"/>
    </row>
    <row r="797" spans="1:31" s="5" customFormat="1" x14ac:dyDescent="0.25">
      <c r="A797" s="42">
        <v>520</v>
      </c>
      <c r="B797" s="481" t="s">
        <v>2041</v>
      </c>
      <c r="C797" s="70" t="s">
        <v>2026</v>
      </c>
      <c r="D797" s="84" t="s">
        <v>135</v>
      </c>
      <c r="E797" s="413">
        <v>45916</v>
      </c>
      <c r="F797" s="70" t="s">
        <v>2027</v>
      </c>
      <c r="G797" s="70" t="s">
        <v>2028</v>
      </c>
      <c r="H797" s="271">
        <f t="shared" si="436"/>
        <v>197.36842105263159</v>
      </c>
      <c r="I797" s="64">
        <f t="shared" si="437"/>
        <v>6000</v>
      </c>
      <c r="J797" s="64">
        <f t="shared" si="438"/>
        <v>7894.7368421052633</v>
      </c>
      <c r="K797" s="64">
        <f t="shared" si="439"/>
        <v>986.84210526315792</v>
      </c>
      <c r="L797" s="492">
        <v>0</v>
      </c>
      <c r="M797" s="64">
        <v>254.61</v>
      </c>
      <c r="N797" s="492">
        <v>0</v>
      </c>
      <c r="O797" s="64">
        <f t="shared" si="440"/>
        <v>0</v>
      </c>
      <c r="P797" s="65">
        <f t="shared" si="441"/>
        <v>254.61</v>
      </c>
      <c r="Q797" s="65">
        <f t="shared" si="442"/>
        <v>7640.1268421052637</v>
      </c>
      <c r="R797" s="65">
        <f t="shared" si="443"/>
        <v>986.84210526315792</v>
      </c>
      <c r="S797" s="65">
        <f t="shared" si="444"/>
        <v>6000</v>
      </c>
      <c r="T797" s="380"/>
      <c r="U797" s="374">
        <v>3000</v>
      </c>
      <c r="V797" s="65">
        <f t="shared" si="445"/>
        <v>0</v>
      </c>
      <c r="W797" s="184">
        <v>0</v>
      </c>
      <c r="X797" s="412">
        <v>3000</v>
      </c>
      <c r="Y797" s="474"/>
      <c r="AD797" s="6"/>
      <c r="AE797" s="6"/>
    </row>
    <row r="798" spans="1:31" s="5" customFormat="1" x14ac:dyDescent="0.25">
      <c r="A798" s="42">
        <v>521</v>
      </c>
      <c r="B798" s="481" t="s">
        <v>2042</v>
      </c>
      <c r="C798" s="70" t="s">
        <v>2031</v>
      </c>
      <c r="D798" s="84" t="s">
        <v>135</v>
      </c>
      <c r="E798" s="413">
        <v>45946</v>
      </c>
      <c r="F798" s="70" t="s">
        <v>2029</v>
      </c>
      <c r="G798" s="70" t="s">
        <v>2030</v>
      </c>
      <c r="H798" s="271">
        <f t="shared" si="436"/>
        <v>164.47368421052633</v>
      </c>
      <c r="I798" s="64">
        <f t="shared" si="437"/>
        <v>5000</v>
      </c>
      <c r="J798" s="64">
        <f t="shared" si="438"/>
        <v>6578.9473684210534</v>
      </c>
      <c r="K798" s="64">
        <f t="shared" si="439"/>
        <v>822.36842105263167</v>
      </c>
      <c r="L798" s="492">
        <v>0</v>
      </c>
      <c r="M798" s="64">
        <v>170.4</v>
      </c>
      <c r="N798" s="492">
        <v>0</v>
      </c>
      <c r="O798" s="64">
        <f t="shared" si="440"/>
        <v>0</v>
      </c>
      <c r="P798" s="65">
        <f t="shared" si="441"/>
        <v>170.4</v>
      </c>
      <c r="Q798" s="65">
        <f t="shared" si="442"/>
        <v>6408.5473684210538</v>
      </c>
      <c r="R798" s="65">
        <f t="shared" si="443"/>
        <v>822.36842105263167</v>
      </c>
      <c r="S798" s="65">
        <f t="shared" si="444"/>
        <v>5000</v>
      </c>
      <c r="T798" s="380"/>
      <c r="U798" s="374">
        <v>2500</v>
      </c>
      <c r="V798" s="65">
        <f t="shared" si="445"/>
        <v>0</v>
      </c>
      <c r="W798" s="184">
        <v>0</v>
      </c>
      <c r="X798" s="412">
        <v>2500</v>
      </c>
      <c r="Y798" s="474"/>
      <c r="AD798" s="6"/>
      <c r="AE798" s="6"/>
    </row>
    <row r="799" spans="1:31" s="5" customFormat="1" x14ac:dyDescent="0.25">
      <c r="A799" s="42">
        <v>522</v>
      </c>
      <c r="B799" s="481" t="s">
        <v>2043</v>
      </c>
      <c r="C799" s="70" t="s">
        <v>2032</v>
      </c>
      <c r="D799" s="84" t="s">
        <v>135</v>
      </c>
      <c r="E799" s="413">
        <v>45916</v>
      </c>
      <c r="F799" s="70" t="s">
        <v>2033</v>
      </c>
      <c r="G799" s="70" t="s">
        <v>2034</v>
      </c>
      <c r="H799" s="271">
        <f t="shared" si="436"/>
        <v>131.57894736842107</v>
      </c>
      <c r="I799" s="64">
        <f t="shared" si="437"/>
        <v>4000</v>
      </c>
      <c r="J799" s="64">
        <f t="shared" si="438"/>
        <v>5263.1578947368425</v>
      </c>
      <c r="K799" s="64">
        <f t="shared" si="439"/>
        <v>657.89473684210532</v>
      </c>
      <c r="L799" s="492">
        <v>0</v>
      </c>
      <c r="M799" s="64">
        <v>86.19</v>
      </c>
      <c r="N799" s="492">
        <v>0</v>
      </c>
      <c r="O799" s="64">
        <f t="shared" si="440"/>
        <v>0</v>
      </c>
      <c r="P799" s="65">
        <f t="shared" si="441"/>
        <v>86.19</v>
      </c>
      <c r="Q799" s="65">
        <f t="shared" si="442"/>
        <v>5176.9678947368429</v>
      </c>
      <c r="R799" s="65">
        <f t="shared" si="443"/>
        <v>657.89473684210532</v>
      </c>
      <c r="S799" s="65">
        <f t="shared" si="444"/>
        <v>4000</v>
      </c>
      <c r="T799" s="380"/>
      <c r="U799" s="374">
        <v>2000</v>
      </c>
      <c r="V799" s="65">
        <f t="shared" si="445"/>
        <v>0</v>
      </c>
      <c r="W799" s="184">
        <v>0</v>
      </c>
      <c r="X799" s="412">
        <v>2000</v>
      </c>
      <c r="Y799" s="474"/>
      <c r="AD799" s="6"/>
      <c r="AE799" s="6"/>
    </row>
    <row r="800" spans="1:31" s="5" customFormat="1" x14ac:dyDescent="0.25">
      <c r="A800" s="42">
        <v>523</v>
      </c>
      <c r="B800" s="481" t="s">
        <v>2044</v>
      </c>
      <c r="C800" s="70" t="s">
        <v>2032</v>
      </c>
      <c r="D800" s="84" t="s">
        <v>135</v>
      </c>
      <c r="E800" s="413">
        <v>45916</v>
      </c>
      <c r="F800" s="70" t="s">
        <v>2035</v>
      </c>
      <c r="G800" s="70" t="s">
        <v>2036</v>
      </c>
      <c r="H800" s="271">
        <f t="shared" si="436"/>
        <v>131.57894736842107</v>
      </c>
      <c r="I800" s="64">
        <f t="shared" si="437"/>
        <v>4000</v>
      </c>
      <c r="J800" s="64">
        <f t="shared" si="438"/>
        <v>5263.1578947368425</v>
      </c>
      <c r="K800" s="64">
        <f t="shared" si="439"/>
        <v>657.89473684210532</v>
      </c>
      <c r="L800" s="492">
        <v>0</v>
      </c>
      <c r="M800" s="64">
        <v>86.19</v>
      </c>
      <c r="N800" s="492">
        <v>0</v>
      </c>
      <c r="O800" s="64">
        <f t="shared" si="440"/>
        <v>0</v>
      </c>
      <c r="P800" s="65">
        <f t="shared" si="441"/>
        <v>86.19</v>
      </c>
      <c r="Q800" s="65">
        <f t="shared" si="442"/>
        <v>5176.9678947368429</v>
      </c>
      <c r="R800" s="65">
        <f t="shared" si="443"/>
        <v>657.89473684210532</v>
      </c>
      <c r="S800" s="65">
        <f t="shared" si="444"/>
        <v>4000</v>
      </c>
      <c r="T800" s="380"/>
      <c r="U800" s="374">
        <v>2000</v>
      </c>
      <c r="V800" s="65">
        <f t="shared" si="445"/>
        <v>0</v>
      </c>
      <c r="W800" s="184">
        <v>0</v>
      </c>
      <c r="X800" s="412">
        <v>2000</v>
      </c>
      <c r="Y800" s="474"/>
      <c r="AD800" s="6"/>
      <c r="AE800" s="6"/>
    </row>
    <row r="801" spans="1:31" s="5" customFormat="1" x14ac:dyDescent="0.25">
      <c r="A801" s="42">
        <v>524</v>
      </c>
      <c r="B801" s="481" t="s">
        <v>2045</v>
      </c>
      <c r="C801" s="70" t="s">
        <v>2038</v>
      </c>
      <c r="D801" s="84" t="s">
        <v>135</v>
      </c>
      <c r="E801" s="413">
        <v>45962</v>
      </c>
      <c r="F801" s="70" t="s">
        <v>2103</v>
      </c>
      <c r="G801" s="70" t="s">
        <v>2037</v>
      </c>
      <c r="H801" s="271">
        <f t="shared" si="436"/>
        <v>131.57894736842107</v>
      </c>
      <c r="I801" s="64">
        <f t="shared" si="437"/>
        <v>4000</v>
      </c>
      <c r="J801" s="64">
        <f t="shared" si="438"/>
        <v>5263.1578947368425</v>
      </c>
      <c r="K801" s="64">
        <f t="shared" si="439"/>
        <v>657.89473684210532</v>
      </c>
      <c r="L801" s="492">
        <v>0</v>
      </c>
      <c r="M801" s="64">
        <v>86.19</v>
      </c>
      <c r="N801" s="492">
        <v>0</v>
      </c>
      <c r="O801" s="64">
        <f t="shared" si="440"/>
        <v>0</v>
      </c>
      <c r="P801" s="65">
        <f t="shared" si="441"/>
        <v>86.19</v>
      </c>
      <c r="Q801" s="65">
        <f t="shared" si="442"/>
        <v>5176.9678947368429</v>
      </c>
      <c r="R801" s="65">
        <f t="shared" si="443"/>
        <v>657.89473684210532</v>
      </c>
      <c r="S801" s="65">
        <f t="shared" si="444"/>
        <v>4000</v>
      </c>
      <c r="T801" s="380"/>
      <c r="U801" s="374">
        <v>2000</v>
      </c>
      <c r="V801" s="65">
        <f t="shared" si="445"/>
        <v>0</v>
      </c>
      <c r="W801" s="184">
        <v>0</v>
      </c>
      <c r="X801" s="412">
        <v>2000</v>
      </c>
      <c r="Y801" s="474"/>
      <c r="AD801" s="6"/>
      <c r="AE801" s="6"/>
    </row>
    <row r="802" spans="1:31" s="5" customFormat="1" x14ac:dyDescent="0.25">
      <c r="A802" s="193"/>
      <c r="B802" s="336"/>
      <c r="C802" s="336"/>
      <c r="D802" s="439"/>
      <c r="E802" s="431"/>
      <c r="F802" s="336"/>
      <c r="G802" s="336"/>
      <c r="H802" s="440"/>
      <c r="I802" s="345"/>
      <c r="J802" s="345"/>
      <c r="K802" s="345"/>
      <c r="L802" s="178"/>
      <c r="M802" s="345"/>
      <c r="N802" s="523"/>
      <c r="O802" s="345"/>
      <c r="P802" s="441"/>
      <c r="Q802" s="441"/>
      <c r="R802" s="441"/>
      <c r="S802" s="441"/>
      <c r="T802" s="76"/>
      <c r="U802" s="441"/>
      <c r="V802" s="441"/>
      <c r="W802" s="442"/>
      <c r="X802" s="406"/>
      <c r="Y802" s="474"/>
      <c r="AD802" s="6"/>
      <c r="AE802" s="6"/>
    </row>
    <row r="803" spans="1:31" s="5" customFormat="1" ht="53.25" customHeight="1" thickBot="1" x14ac:dyDescent="0.3">
      <c r="A803" s="4"/>
      <c r="B803" s="47"/>
      <c r="C803" s="47"/>
      <c r="D803" s="193"/>
      <c r="E803" s="193"/>
      <c r="F803" s="360"/>
      <c r="G803" s="47"/>
      <c r="H803" s="47"/>
      <c r="I803" s="194"/>
      <c r="J803" s="194"/>
      <c r="K803" s="194"/>
      <c r="L803" s="167"/>
      <c r="M803" s="194"/>
      <c r="N803" s="167"/>
      <c r="O803" s="194"/>
      <c r="P803" s="194"/>
      <c r="Q803" s="194"/>
      <c r="R803" s="194"/>
      <c r="S803" s="194"/>
      <c r="U803" s="194"/>
      <c r="V803" s="194"/>
      <c r="W803" s="167"/>
      <c r="X803" s="167"/>
      <c r="Y803" s="474"/>
      <c r="AD803" s="6"/>
      <c r="AE803" s="6"/>
    </row>
    <row r="804" spans="1:31" s="5" customFormat="1" ht="53.25" customHeight="1" thickBot="1" x14ac:dyDescent="0.3">
      <c r="A804" s="4"/>
      <c r="B804" s="51"/>
      <c r="C804" s="196"/>
      <c r="D804" s="193"/>
      <c r="E804" s="13"/>
      <c r="F804" s="44"/>
      <c r="G804" s="97" t="s">
        <v>59</v>
      </c>
      <c r="H804" s="97"/>
      <c r="I804" s="49">
        <f t="shared" ref="I804:S804" si="446">SUM(I688:I801)</f>
        <v>577608</v>
      </c>
      <c r="J804" s="49">
        <f t="shared" si="446"/>
        <v>760010.52631579014</v>
      </c>
      <c r="K804" s="49">
        <f t="shared" si="446"/>
        <v>95001.315789473767</v>
      </c>
      <c r="L804" s="49">
        <f t="shared" si="446"/>
        <v>0</v>
      </c>
      <c r="M804" s="49">
        <f t="shared" si="446"/>
        <v>21368.790000000012</v>
      </c>
      <c r="N804" s="49">
        <f t="shared" si="446"/>
        <v>15.35</v>
      </c>
      <c r="O804" s="49">
        <f t="shared" si="446"/>
        <v>5608</v>
      </c>
      <c r="P804" s="49">
        <f t="shared" si="446"/>
        <v>26992.139999999959</v>
      </c>
      <c r="Q804" s="49">
        <f t="shared" si="446"/>
        <v>738641.73631578893</v>
      </c>
      <c r="R804" s="49">
        <f t="shared" si="446"/>
        <v>94985.965789473761</v>
      </c>
      <c r="S804" s="49">
        <f t="shared" si="446"/>
        <v>572000</v>
      </c>
      <c r="T804" s="50"/>
      <c r="U804" s="49">
        <f>SUM(U688:U801)</f>
        <v>288804</v>
      </c>
      <c r="V804" s="49">
        <f>SUM(V688:V801)</f>
        <v>2804</v>
      </c>
      <c r="W804" s="49">
        <f>SUM(W688:W775)</f>
        <v>0</v>
      </c>
      <c r="X804" s="49">
        <f>SUM(X688:X801)</f>
        <v>286000</v>
      </c>
      <c r="Y804" s="474" t="s">
        <v>2083</v>
      </c>
      <c r="Z804" s="6"/>
      <c r="AD804" s="6"/>
      <c r="AE804" s="6"/>
    </row>
    <row r="805" spans="1:31" s="5" customFormat="1" ht="53.25" customHeight="1" thickBot="1" x14ac:dyDescent="0.3">
      <c r="A805" s="4"/>
      <c r="B805" s="47"/>
      <c r="C805" s="47"/>
      <c r="D805" s="193"/>
      <c r="E805" s="13"/>
      <c r="F805" s="44"/>
      <c r="G805" s="45"/>
      <c r="H805" s="45"/>
      <c r="I805" s="194"/>
      <c r="J805" s="194"/>
      <c r="K805" s="194"/>
      <c r="L805" s="167"/>
      <c r="M805" s="194"/>
      <c r="N805" s="167"/>
      <c r="O805" s="194"/>
      <c r="P805" s="194"/>
      <c r="Q805" s="194"/>
      <c r="R805" s="194"/>
      <c r="S805" s="194"/>
      <c r="U805" s="6"/>
      <c r="V805" s="6"/>
      <c r="Y805" s="474"/>
      <c r="AD805" s="6"/>
      <c r="AE805" s="6"/>
    </row>
    <row r="806" spans="1:31" s="5" customFormat="1" ht="53.25" customHeight="1" thickBot="1" x14ac:dyDescent="0.3">
      <c r="A806" s="4"/>
      <c r="B806" s="47"/>
      <c r="C806" s="323"/>
      <c r="D806" s="193"/>
      <c r="E806" s="549" t="s">
        <v>1737</v>
      </c>
      <c r="F806" s="549"/>
      <c r="G806" s="549"/>
      <c r="H806" s="247"/>
      <c r="I806" s="49">
        <f>I804*12</f>
        <v>6931296</v>
      </c>
      <c r="J806" s="49">
        <f>J804</f>
        <v>760010.52631579014</v>
      </c>
      <c r="K806" s="49">
        <f t="shared" ref="K806:W806" si="447">K804</f>
        <v>95001.315789473767</v>
      </c>
      <c r="L806" s="49">
        <f t="shared" si="447"/>
        <v>0</v>
      </c>
      <c r="M806" s="49">
        <f t="shared" si="447"/>
        <v>21368.790000000012</v>
      </c>
      <c r="N806" s="49">
        <f t="shared" si="447"/>
        <v>15.35</v>
      </c>
      <c r="O806" s="49">
        <f>O804*12</f>
        <v>67296</v>
      </c>
      <c r="P806" s="49">
        <v>0</v>
      </c>
      <c r="Q806" s="49">
        <f t="shared" si="447"/>
        <v>738641.73631578893</v>
      </c>
      <c r="R806" s="49">
        <f t="shared" si="447"/>
        <v>94985.965789473761</v>
      </c>
      <c r="S806" s="49">
        <f>S804*12</f>
        <v>6864000</v>
      </c>
      <c r="T806" s="194"/>
      <c r="U806" s="49">
        <f>U804*24</f>
        <v>6931296</v>
      </c>
      <c r="V806" s="49">
        <f>V804*24</f>
        <v>67296</v>
      </c>
      <c r="W806" s="49">
        <f t="shared" si="447"/>
        <v>0</v>
      </c>
      <c r="X806" s="49">
        <f>X804*24</f>
        <v>6864000</v>
      </c>
      <c r="Y806" s="474"/>
      <c r="Z806" s="6"/>
      <c r="AD806" s="6"/>
      <c r="AE806" s="6"/>
    </row>
    <row r="807" spans="1:31" s="5" customFormat="1" ht="53.25" customHeight="1" x14ac:dyDescent="0.25">
      <c r="A807" s="4"/>
      <c r="B807" s="47"/>
      <c r="C807" s="47"/>
      <c r="D807" s="193"/>
      <c r="E807" s="13"/>
      <c r="F807" s="248"/>
      <c r="G807" s="248"/>
      <c r="H807" s="248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194"/>
      <c r="U807" s="50"/>
      <c r="V807" s="50"/>
      <c r="W807" s="50"/>
      <c r="X807" s="50"/>
      <c r="Y807" s="474"/>
      <c r="Z807" s="6"/>
      <c r="AD807" s="6"/>
      <c r="AE807" s="6"/>
    </row>
    <row r="808" spans="1:31" s="5" customFormat="1" ht="53.25" customHeight="1" thickBot="1" x14ac:dyDescent="0.3">
      <c r="A808" s="4"/>
      <c r="B808" s="47"/>
      <c r="C808" s="47"/>
      <c r="D808" s="193"/>
      <c r="E808" s="13"/>
      <c r="F808" s="248"/>
      <c r="G808" s="248"/>
      <c r="H808" s="248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194"/>
      <c r="U808" s="50"/>
      <c r="V808" s="50"/>
      <c r="W808" s="50"/>
      <c r="X808" s="50"/>
      <c r="Y808" s="474"/>
      <c r="Z808" s="6"/>
      <c r="AD808" s="6"/>
      <c r="AE808" s="6"/>
    </row>
    <row r="809" spans="1:31" s="5" customFormat="1" ht="57" customHeight="1" thickBot="1" x14ac:dyDescent="0.3">
      <c r="A809" s="540" t="s">
        <v>1306</v>
      </c>
      <c r="B809" s="541"/>
      <c r="C809" s="526"/>
      <c r="D809" s="526"/>
      <c r="E809" s="526"/>
      <c r="F809" s="526"/>
      <c r="G809" s="526"/>
      <c r="H809" s="526"/>
      <c r="I809" s="526"/>
      <c r="J809" s="526"/>
      <c r="K809" s="526"/>
      <c r="L809" s="526"/>
      <c r="M809" s="526"/>
      <c r="N809" s="526"/>
      <c r="O809" s="526"/>
      <c r="P809" s="526"/>
      <c r="Q809" s="526"/>
      <c r="R809" s="526"/>
      <c r="S809" s="526"/>
      <c r="T809" s="8"/>
      <c r="U809" s="525"/>
      <c r="V809" s="525"/>
      <c r="W809" s="529"/>
      <c r="X809" s="529"/>
      <c r="Y809" s="474"/>
      <c r="AD809" s="6"/>
      <c r="AE809" s="6"/>
    </row>
    <row r="810" spans="1:31" s="5" customFormat="1" ht="71.25" customHeight="1" thickBot="1" x14ac:dyDescent="0.3">
      <c r="A810" s="542" t="s">
        <v>1486</v>
      </c>
      <c r="B810" s="542"/>
      <c r="C810" s="526"/>
      <c r="D810" s="526"/>
      <c r="E810" s="526"/>
      <c r="F810" s="526"/>
      <c r="G810" s="526"/>
      <c r="H810" s="526"/>
      <c r="I810" s="526"/>
      <c r="J810" s="526"/>
      <c r="K810" s="526"/>
      <c r="L810" s="526"/>
      <c r="M810" s="526"/>
      <c r="N810" s="526"/>
      <c r="O810" s="526"/>
      <c r="P810" s="526"/>
      <c r="Q810" s="526"/>
      <c r="R810" s="526"/>
      <c r="S810" s="526"/>
      <c r="T810" s="8"/>
      <c r="U810" s="525"/>
      <c r="V810" s="525"/>
      <c r="W810" s="529"/>
      <c r="X810" s="529"/>
      <c r="Y810" s="474"/>
      <c r="AD810" s="6"/>
      <c r="AE810" s="6"/>
    </row>
    <row r="811" spans="1:31" s="5" customFormat="1" ht="93" customHeight="1" thickBot="1" x14ac:dyDescent="0.3">
      <c r="A811" s="544" t="s">
        <v>1717</v>
      </c>
      <c r="B811" s="544"/>
      <c r="C811" s="526"/>
      <c r="D811" s="526"/>
      <c r="E811" s="526"/>
      <c r="F811" s="526"/>
      <c r="G811" s="526"/>
      <c r="H811" s="526"/>
      <c r="I811" s="526"/>
      <c r="J811" s="526"/>
      <c r="K811" s="526"/>
      <c r="L811" s="526"/>
      <c r="M811" s="526"/>
      <c r="N811" s="526"/>
      <c r="O811" s="526"/>
      <c r="P811" s="526"/>
      <c r="Q811" s="526"/>
      <c r="R811" s="526"/>
      <c r="S811" s="526"/>
      <c r="T811" s="8"/>
      <c r="U811" s="525"/>
      <c r="V811" s="525"/>
      <c r="W811" s="529"/>
      <c r="X811" s="529"/>
      <c r="Y811" s="474"/>
      <c r="AD811" s="6"/>
      <c r="AE811" s="6"/>
    </row>
    <row r="812" spans="1:31" s="5" customFormat="1" ht="142.5" customHeight="1" thickBot="1" x14ac:dyDescent="0.3">
      <c r="A812" s="543" t="s">
        <v>1718</v>
      </c>
      <c r="B812" s="543"/>
      <c r="C812" s="528"/>
      <c r="D812" s="530"/>
      <c r="E812" s="530"/>
      <c r="F812" s="528"/>
      <c r="G812" s="528"/>
      <c r="H812" s="528"/>
      <c r="I812" s="527"/>
      <c r="J812" s="527"/>
      <c r="K812" s="527"/>
      <c r="L812" s="528"/>
      <c r="M812" s="527"/>
      <c r="N812" s="528"/>
      <c r="O812" s="527"/>
      <c r="P812" s="527"/>
      <c r="Q812" s="527"/>
      <c r="R812" s="527"/>
      <c r="S812" s="527"/>
      <c r="T812" s="9"/>
      <c r="U812" s="527"/>
      <c r="V812" s="527"/>
      <c r="W812" s="528"/>
      <c r="X812" s="528"/>
      <c r="Y812" s="474"/>
      <c r="AD812" s="6"/>
      <c r="AE812" s="6"/>
    </row>
    <row r="813" spans="1:31" s="5" customFormat="1" ht="93.75" thickBot="1" x14ac:dyDescent="0.3">
      <c r="A813" s="166" t="s">
        <v>1324</v>
      </c>
      <c r="B813" s="166" t="s">
        <v>0</v>
      </c>
      <c r="C813" s="166" t="s">
        <v>1</v>
      </c>
      <c r="D813" s="166" t="s">
        <v>2</v>
      </c>
      <c r="E813" s="166" t="s">
        <v>3</v>
      </c>
      <c r="F813" s="166" t="s">
        <v>4</v>
      </c>
      <c r="G813" s="166" t="s">
        <v>5</v>
      </c>
      <c r="H813" s="166" t="s">
        <v>1351</v>
      </c>
      <c r="I813" s="12" t="s">
        <v>6</v>
      </c>
      <c r="J813" s="12" t="s">
        <v>7</v>
      </c>
      <c r="K813" s="12" t="s">
        <v>8</v>
      </c>
      <c r="L813" s="11" t="s">
        <v>9</v>
      </c>
      <c r="M813" s="12" t="s">
        <v>10</v>
      </c>
      <c r="N813" s="11" t="s">
        <v>11</v>
      </c>
      <c r="O813" s="12" t="s">
        <v>12</v>
      </c>
      <c r="P813" s="12" t="s">
        <v>13</v>
      </c>
      <c r="Q813" s="12" t="s">
        <v>14</v>
      </c>
      <c r="R813" s="12" t="s">
        <v>15</v>
      </c>
      <c r="S813" s="12" t="s">
        <v>16</v>
      </c>
      <c r="U813" s="311" t="s">
        <v>17</v>
      </c>
      <c r="V813" s="311" t="s">
        <v>18</v>
      </c>
      <c r="W813" s="108" t="s">
        <v>19</v>
      </c>
      <c r="X813" s="108" t="s">
        <v>20</v>
      </c>
      <c r="Y813" s="474"/>
      <c r="AD813" s="6"/>
      <c r="AE813" s="6"/>
    </row>
    <row r="814" spans="1:31" s="5" customFormat="1" x14ac:dyDescent="0.25">
      <c r="A814" s="42">
        <v>525</v>
      </c>
      <c r="B814" s="71" t="s">
        <v>1294</v>
      </c>
      <c r="C814" s="70" t="s">
        <v>1295</v>
      </c>
      <c r="D814" s="72" t="s">
        <v>28</v>
      </c>
      <c r="E814" s="414">
        <v>45536</v>
      </c>
      <c r="F814" s="71" t="s">
        <v>1296</v>
      </c>
      <c r="G814" s="71" t="s">
        <v>1297</v>
      </c>
      <c r="H814" s="71">
        <f>+I814/30.4</f>
        <v>357.36842105263162</v>
      </c>
      <c r="I814" s="242">
        <f>+U814*2</f>
        <v>10864</v>
      </c>
      <c r="J814" s="64">
        <f>+I814/30.4*40</f>
        <v>14294.736842105265</v>
      </c>
      <c r="K814" s="64">
        <f>+I814/30.4*20*0.25</f>
        <v>1786.8421052631581</v>
      </c>
      <c r="L814" s="492">
        <v>0</v>
      </c>
      <c r="M814" s="64">
        <v>836.24</v>
      </c>
      <c r="N814" s="492">
        <v>2.62</v>
      </c>
      <c r="O814" s="64">
        <f>+V814*2</f>
        <v>864</v>
      </c>
      <c r="P814" s="65">
        <f>+M814+N814+O814</f>
        <v>1702.8600000000001</v>
      </c>
      <c r="Q814" s="65">
        <f>+J814-M814</f>
        <v>13458.496842105265</v>
      </c>
      <c r="R814" s="65">
        <f>K814-N814</f>
        <v>1784.2221052631583</v>
      </c>
      <c r="S814" s="65">
        <f>I814-O814</f>
        <v>10000</v>
      </c>
      <c r="T814" s="178"/>
      <c r="U814" s="75">
        <v>5432</v>
      </c>
      <c r="V814" s="75">
        <f>+U814-X814</f>
        <v>432</v>
      </c>
      <c r="W814" s="356">
        <v>0</v>
      </c>
      <c r="X814" s="81">
        <v>5000</v>
      </c>
      <c r="Y814" s="474"/>
      <c r="AD814" s="6"/>
      <c r="AE814" s="6"/>
    </row>
    <row r="815" spans="1:31" s="5" customFormat="1" ht="93" x14ac:dyDescent="0.25">
      <c r="A815" s="42">
        <v>526</v>
      </c>
      <c r="B815" s="365" t="s">
        <v>1298</v>
      </c>
      <c r="C815" s="365" t="s">
        <v>1299</v>
      </c>
      <c r="D815" s="436" t="s">
        <v>28</v>
      </c>
      <c r="E815" s="447">
        <v>45536</v>
      </c>
      <c r="F815" s="365" t="s">
        <v>1300</v>
      </c>
      <c r="G815" s="365" t="s">
        <v>1301</v>
      </c>
      <c r="H815" s="365">
        <f t="shared" ref="H815:H817" si="448">+I815/30.4</f>
        <v>269.21052631578948</v>
      </c>
      <c r="I815" s="242">
        <f t="shared" ref="I815:I817" si="449">+U815*2</f>
        <v>8184</v>
      </c>
      <c r="J815" s="64">
        <f t="shared" ref="J815:J817" si="450">+I815/30.4*40</f>
        <v>10768.42105263158</v>
      </c>
      <c r="K815" s="64">
        <f t="shared" ref="K815:K817" si="451">+I815/30.4*20*0.25</f>
        <v>1346.0526315789475</v>
      </c>
      <c r="L815" s="492">
        <v>0</v>
      </c>
      <c r="M815" s="64">
        <v>485.22</v>
      </c>
      <c r="N815" s="492">
        <v>0</v>
      </c>
      <c r="O815" s="64">
        <f t="shared" ref="O815:O817" si="452">+V815*2</f>
        <v>184</v>
      </c>
      <c r="P815" s="65">
        <f t="shared" ref="P815:P817" si="453">+M815+N815+O815</f>
        <v>669.22</v>
      </c>
      <c r="Q815" s="65">
        <f t="shared" ref="Q815:Q817" si="454">+J815-M815</f>
        <v>10283.201052631581</v>
      </c>
      <c r="R815" s="65">
        <f t="shared" ref="R815:R817" si="455">K815-N815</f>
        <v>1346.0526315789475</v>
      </c>
      <c r="S815" s="65">
        <f t="shared" ref="S815:S817" si="456">I815-O815</f>
        <v>8000</v>
      </c>
      <c r="T815" s="178"/>
      <c r="U815" s="369">
        <v>4092</v>
      </c>
      <c r="V815" s="75">
        <f t="shared" ref="V815:V817" si="457">+U815-X815</f>
        <v>92</v>
      </c>
      <c r="W815" s="448">
        <v>0</v>
      </c>
      <c r="X815" s="449">
        <v>4000</v>
      </c>
      <c r="Y815" s="474"/>
      <c r="AD815" s="6"/>
      <c r="AE815" s="6"/>
    </row>
    <row r="816" spans="1:31" s="5" customFormat="1" x14ac:dyDescent="0.25">
      <c r="A816" s="42">
        <v>527</v>
      </c>
      <c r="B816" s="71" t="s">
        <v>1302</v>
      </c>
      <c r="C816" s="71" t="s">
        <v>1303</v>
      </c>
      <c r="D816" s="72" t="s">
        <v>28</v>
      </c>
      <c r="E816" s="414">
        <v>45536</v>
      </c>
      <c r="F816" s="71" t="s">
        <v>1304</v>
      </c>
      <c r="G816" s="71" t="s">
        <v>1305</v>
      </c>
      <c r="H816" s="71">
        <f t="shared" si="448"/>
        <v>232.23684210526318</v>
      </c>
      <c r="I816" s="242">
        <f t="shared" si="449"/>
        <v>7060</v>
      </c>
      <c r="J816" s="64">
        <f t="shared" si="450"/>
        <v>9289.4736842105267</v>
      </c>
      <c r="K816" s="64">
        <f t="shared" si="451"/>
        <v>1161.1842105263158</v>
      </c>
      <c r="L816" s="492">
        <v>0</v>
      </c>
      <c r="M816" s="64">
        <v>343.87</v>
      </c>
      <c r="N816" s="492">
        <v>0</v>
      </c>
      <c r="O816" s="64">
        <f t="shared" si="452"/>
        <v>60</v>
      </c>
      <c r="P816" s="65">
        <f t="shared" si="453"/>
        <v>403.87</v>
      </c>
      <c r="Q816" s="65">
        <f t="shared" si="454"/>
        <v>8945.6036842105259</v>
      </c>
      <c r="R816" s="65">
        <f t="shared" si="455"/>
        <v>1161.1842105263158</v>
      </c>
      <c r="S816" s="65">
        <f t="shared" si="456"/>
        <v>7000</v>
      </c>
      <c r="T816" s="373"/>
      <c r="U816" s="374">
        <v>3530</v>
      </c>
      <c r="V816" s="75">
        <f t="shared" si="457"/>
        <v>30</v>
      </c>
      <c r="W816" s="450">
        <v>0</v>
      </c>
      <c r="X816" s="412">
        <v>3500</v>
      </c>
      <c r="Y816" s="474"/>
      <c r="AD816" s="6"/>
      <c r="AE816" s="6"/>
    </row>
    <row r="817" spans="1:31" s="5" customFormat="1" x14ac:dyDescent="0.25">
      <c r="A817" s="42">
        <v>528</v>
      </c>
      <c r="B817" s="71" t="s">
        <v>2004</v>
      </c>
      <c r="C817" s="71" t="s">
        <v>2005</v>
      </c>
      <c r="D817" s="72" t="s">
        <v>28</v>
      </c>
      <c r="E817" s="414">
        <v>45612</v>
      </c>
      <c r="F817" s="71" t="s">
        <v>2006</v>
      </c>
      <c r="G817" s="71" t="s">
        <v>2007</v>
      </c>
      <c r="H817" s="71">
        <f t="shared" si="448"/>
        <v>131.57894736842107</v>
      </c>
      <c r="I817" s="242">
        <f t="shared" si="449"/>
        <v>4000</v>
      </c>
      <c r="J817" s="64">
        <f t="shared" si="450"/>
        <v>5263.1578947368425</v>
      </c>
      <c r="K817" s="64">
        <f t="shared" si="451"/>
        <v>657.89473684210532</v>
      </c>
      <c r="L817" s="492">
        <v>0</v>
      </c>
      <c r="M817" s="64">
        <v>86.19</v>
      </c>
      <c r="N817" s="492">
        <v>0</v>
      </c>
      <c r="O817" s="64">
        <f t="shared" si="452"/>
        <v>0</v>
      </c>
      <c r="P817" s="65">
        <f t="shared" si="453"/>
        <v>86.19</v>
      </c>
      <c r="Q817" s="65">
        <f t="shared" si="454"/>
        <v>5176.9678947368429</v>
      </c>
      <c r="R817" s="65">
        <f t="shared" si="455"/>
        <v>657.89473684210532</v>
      </c>
      <c r="S817" s="65">
        <f t="shared" si="456"/>
        <v>4000</v>
      </c>
      <c r="T817" s="373"/>
      <c r="U817" s="374">
        <v>2000</v>
      </c>
      <c r="V817" s="75">
        <f t="shared" si="457"/>
        <v>0</v>
      </c>
      <c r="W817" s="450">
        <v>0</v>
      </c>
      <c r="X817" s="412">
        <v>2000</v>
      </c>
      <c r="Y817" s="474"/>
      <c r="AD817" s="6"/>
      <c r="AE817" s="6"/>
    </row>
    <row r="818" spans="1:31" s="5" customFormat="1" ht="57" customHeight="1" thickBot="1" x14ac:dyDescent="0.3">
      <c r="A818" s="167"/>
      <c r="B818" s="47"/>
      <c r="C818" s="47"/>
      <c r="D818" s="193"/>
      <c r="E818" s="193"/>
      <c r="F818" s="47"/>
      <c r="G818" s="47"/>
      <c r="H818" s="47"/>
      <c r="I818" s="194"/>
      <c r="J818" s="194"/>
      <c r="K818" s="194"/>
      <c r="L818" s="167"/>
      <c r="M818" s="194"/>
      <c r="N818" s="167"/>
      <c r="O818" s="194"/>
      <c r="P818" s="194"/>
      <c r="Q818" s="194"/>
      <c r="R818" s="194"/>
      <c r="S818" s="194"/>
      <c r="T818" s="167"/>
      <c r="U818" s="194"/>
      <c r="V818" s="194"/>
      <c r="W818" s="167"/>
      <c r="X818" s="167"/>
      <c r="Y818" s="474"/>
      <c r="AD818" s="6"/>
      <c r="AE818" s="6"/>
    </row>
    <row r="819" spans="1:31" s="5" customFormat="1" ht="57" customHeight="1" thickBot="1" x14ac:dyDescent="0.3">
      <c r="A819" s="167"/>
      <c r="B819" s="51"/>
      <c r="C819" s="196"/>
      <c r="D819" s="193"/>
      <c r="E819" s="13"/>
      <c r="F819" s="44"/>
      <c r="G819" s="97" t="s">
        <v>59</v>
      </c>
      <c r="H819" s="97"/>
      <c r="I819" s="49">
        <f>SUM(I814:I817)</f>
        <v>30108</v>
      </c>
      <c r="J819" s="49">
        <f>SUM(J814:J817)</f>
        <v>39615.789473684214</v>
      </c>
      <c r="K819" s="49">
        <f>SUM(K814:K817)</f>
        <v>4951.9736842105267</v>
      </c>
      <c r="L819" s="49">
        <f t="shared" ref="L819:N819" si="458">SUM(L814:L816)</f>
        <v>0</v>
      </c>
      <c r="M819" s="49">
        <f>SUM(M814:M817)</f>
        <v>1751.52</v>
      </c>
      <c r="N819" s="49">
        <f t="shared" si="458"/>
        <v>2.62</v>
      </c>
      <c r="O819" s="49">
        <f>SUM(O814:O817)</f>
        <v>1108</v>
      </c>
      <c r="P819" s="49">
        <f>SUM(P814:P817)</f>
        <v>2862.14</v>
      </c>
      <c r="Q819" s="49">
        <f>SUM(Q814:Q817)</f>
        <v>37864.269473684217</v>
      </c>
      <c r="R819" s="49">
        <f>SUM(R814:R817)</f>
        <v>4949.3536842105268</v>
      </c>
      <c r="S819" s="49">
        <f>SUM(S814:S817)</f>
        <v>29000</v>
      </c>
      <c r="T819" s="194"/>
      <c r="U819" s="49">
        <f>SUM(U814:U817)</f>
        <v>15054</v>
      </c>
      <c r="V819" s="49">
        <f>SUM(V814:V817)</f>
        <v>554</v>
      </c>
      <c r="W819" s="49">
        <f>SUM(W814:W816)</f>
        <v>0</v>
      </c>
      <c r="X819" s="49">
        <f>SUM(X814:X817)</f>
        <v>14500</v>
      </c>
      <c r="Y819" s="474" t="s">
        <v>2085</v>
      </c>
      <c r="AD819" s="6"/>
      <c r="AE819" s="6"/>
    </row>
    <row r="820" spans="1:31" s="5" customFormat="1" ht="57" customHeight="1" thickBot="1" x14ac:dyDescent="0.3">
      <c r="A820" s="167"/>
      <c r="B820" s="51"/>
      <c r="C820" s="196"/>
      <c r="D820" s="193"/>
      <c r="E820" s="13"/>
      <c r="F820" s="44"/>
      <c r="G820" s="45"/>
      <c r="H820" s="45"/>
      <c r="I820" s="194"/>
      <c r="J820" s="194"/>
      <c r="K820" s="194"/>
      <c r="L820" s="167"/>
      <c r="M820" s="194"/>
      <c r="N820" s="167"/>
      <c r="O820" s="194"/>
      <c r="P820" s="194"/>
      <c r="Q820" s="194"/>
      <c r="R820" s="194"/>
      <c r="S820" s="194"/>
      <c r="T820" s="167"/>
      <c r="U820" s="194"/>
      <c r="V820" s="194"/>
      <c r="W820" s="167"/>
      <c r="X820" s="53"/>
      <c r="Y820" s="474"/>
      <c r="AD820" s="6"/>
      <c r="AE820" s="6"/>
    </row>
    <row r="821" spans="1:31" s="5" customFormat="1" ht="57" customHeight="1" thickBot="1" x14ac:dyDescent="0.3">
      <c r="A821" s="167"/>
      <c r="B821" s="51"/>
      <c r="C821" s="196"/>
      <c r="D821" s="193"/>
      <c r="E821" s="549" t="s">
        <v>1738</v>
      </c>
      <c r="F821" s="549"/>
      <c r="G821" s="549"/>
      <c r="H821" s="247"/>
      <c r="I821" s="49">
        <f>I819*12</f>
        <v>361296</v>
      </c>
      <c r="J821" s="49">
        <f>J819</f>
        <v>39615.789473684214</v>
      </c>
      <c r="K821" s="49">
        <f t="shared" ref="K821:W821" si="459">K819</f>
        <v>4951.9736842105267</v>
      </c>
      <c r="L821" s="49">
        <f t="shared" si="459"/>
        <v>0</v>
      </c>
      <c r="M821" s="49">
        <f t="shared" si="459"/>
        <v>1751.52</v>
      </c>
      <c r="N821" s="49">
        <f t="shared" si="459"/>
        <v>2.62</v>
      </c>
      <c r="O821" s="49">
        <f>O819*12</f>
        <v>13296</v>
      </c>
      <c r="P821" s="49">
        <v>0</v>
      </c>
      <c r="Q821" s="49">
        <f t="shared" si="459"/>
        <v>37864.269473684217</v>
      </c>
      <c r="R821" s="49">
        <f t="shared" si="459"/>
        <v>4949.3536842105268</v>
      </c>
      <c r="S821" s="49">
        <f>S819*12</f>
        <v>348000</v>
      </c>
      <c r="T821" s="194"/>
      <c r="U821" s="49">
        <f>U819*24</f>
        <v>361296</v>
      </c>
      <c r="V821" s="49">
        <f>V819*24</f>
        <v>13296</v>
      </c>
      <c r="W821" s="49">
        <f t="shared" si="459"/>
        <v>0</v>
      </c>
      <c r="X821" s="49">
        <f>X819*24</f>
        <v>348000</v>
      </c>
      <c r="Y821" s="474"/>
      <c r="AD821" s="6"/>
      <c r="AE821" s="6"/>
    </row>
    <row r="822" spans="1:31" s="5" customFormat="1" ht="57" customHeight="1" x14ac:dyDescent="0.25">
      <c r="A822" s="4"/>
      <c r="B822" s="45"/>
      <c r="C822" s="44"/>
      <c r="D822" s="13"/>
      <c r="E822" s="13"/>
      <c r="F822" s="44"/>
      <c r="G822" s="44"/>
      <c r="H822" s="44"/>
      <c r="I822" s="6"/>
      <c r="J822" s="6"/>
      <c r="K822" s="6"/>
      <c r="M822" s="6"/>
      <c r="O822" s="6"/>
      <c r="P822" s="6"/>
      <c r="Q822" s="6"/>
      <c r="R822" s="6"/>
      <c r="S822" s="6"/>
      <c r="U822" s="6"/>
      <c r="V822" s="6"/>
      <c r="X822" s="361"/>
      <c r="Y822" s="474"/>
      <c r="AD822" s="6"/>
      <c r="AE822" s="6"/>
    </row>
    <row r="823" spans="1:31" s="5" customFormat="1" ht="57" customHeight="1" x14ac:dyDescent="0.25">
      <c r="A823" s="4"/>
      <c r="B823" s="44"/>
      <c r="C823" s="44"/>
      <c r="D823" s="13"/>
      <c r="E823" s="13"/>
      <c r="F823" s="44"/>
      <c r="G823" s="44"/>
      <c r="H823" s="44"/>
      <c r="I823" s="6"/>
      <c r="J823" s="6"/>
      <c r="K823" s="6"/>
      <c r="M823" s="6"/>
      <c r="O823" s="6"/>
      <c r="P823" s="6"/>
      <c r="Q823" s="6"/>
      <c r="R823" s="6"/>
      <c r="S823" s="6"/>
      <c r="U823" s="6"/>
      <c r="V823" s="6"/>
      <c r="Y823" s="474"/>
      <c r="AD823" s="6"/>
      <c r="AE823" s="6"/>
    </row>
    <row r="824" spans="1:31" s="5" customFormat="1" x14ac:dyDescent="0.25">
      <c r="D824" s="13"/>
      <c r="E824" s="13"/>
      <c r="P824" s="13"/>
      <c r="Q824" s="232"/>
      <c r="X824" s="6"/>
      <c r="Y824" s="474"/>
      <c r="AD824" s="6"/>
      <c r="AE824" s="6"/>
    </row>
    <row r="825" spans="1:31" s="5" customFormat="1" x14ac:dyDescent="0.25">
      <c r="D825" s="13"/>
      <c r="E825" s="13"/>
      <c r="M825" s="232"/>
      <c r="P825" s="13"/>
      <c r="Q825" s="232"/>
      <c r="X825" s="6"/>
      <c r="Y825" s="477"/>
      <c r="AD825" s="6"/>
      <c r="AE825" s="6"/>
    </row>
    <row r="826" spans="1:31" s="5" customFormat="1" x14ac:dyDescent="0.25">
      <c r="D826" s="13"/>
      <c r="E826" s="13"/>
      <c r="J826" s="6"/>
      <c r="M826" s="232"/>
      <c r="P826" s="13"/>
      <c r="Q826" s="232"/>
      <c r="X826" s="6"/>
      <c r="Y826" s="474"/>
      <c r="AD826" s="6"/>
      <c r="AE826" s="6"/>
    </row>
    <row r="827" spans="1:31" s="5" customFormat="1" x14ac:dyDescent="0.25">
      <c r="D827" s="13"/>
      <c r="E827" s="13"/>
      <c r="J827" s="6"/>
      <c r="M827" s="232"/>
      <c r="P827" s="13"/>
      <c r="Q827" s="232"/>
      <c r="X827" s="451"/>
      <c r="Y827" s="474"/>
      <c r="AD827" s="6"/>
      <c r="AE827" s="6"/>
    </row>
    <row r="828" spans="1:31" s="5" customFormat="1" x14ac:dyDescent="0.25">
      <c r="D828" s="13"/>
      <c r="E828" s="105"/>
      <c r="F828" s="538"/>
      <c r="M828" s="232"/>
      <c r="P828" s="13"/>
      <c r="Q828" s="232"/>
      <c r="X828" s="6"/>
      <c r="Y828" s="474"/>
      <c r="AD828" s="6"/>
      <c r="AE828" s="6"/>
    </row>
    <row r="829" spans="1:31" s="5" customFormat="1" x14ac:dyDescent="0.25">
      <c r="D829" s="13"/>
      <c r="E829" s="539"/>
      <c r="M829" s="232"/>
      <c r="P829" s="13"/>
      <c r="Q829" s="232"/>
      <c r="Y829" s="474"/>
      <c r="AD829" s="6"/>
      <c r="AE829" s="6"/>
    </row>
    <row r="830" spans="1:31" s="5" customFormat="1" x14ac:dyDescent="0.25">
      <c r="D830" s="13"/>
      <c r="E830" s="13"/>
      <c r="M830" s="232"/>
      <c r="P830" s="13"/>
      <c r="Q830" s="232"/>
      <c r="Y830" s="474"/>
      <c r="AD830" s="6"/>
      <c r="AE830" s="6"/>
    </row>
    <row r="831" spans="1:31" s="5" customFormat="1" x14ac:dyDescent="0.25">
      <c r="D831" s="13"/>
      <c r="E831" s="13"/>
      <c r="M831" s="232"/>
      <c r="P831" s="13"/>
      <c r="Y831" s="474"/>
      <c r="AD831" s="6"/>
      <c r="AE831" s="6"/>
    </row>
    <row r="832" spans="1:31" s="5" customFormat="1" x14ac:dyDescent="0.25">
      <c r="D832" s="13"/>
      <c r="E832" s="13"/>
      <c r="M832" s="232"/>
      <c r="Q832" s="232"/>
      <c r="Y832" s="474"/>
      <c r="AD832" s="6"/>
      <c r="AE832" s="6"/>
    </row>
    <row r="833" spans="4:31" s="5" customFormat="1" x14ac:dyDescent="0.25">
      <c r="D833" s="13"/>
      <c r="E833" s="13"/>
      <c r="M833" s="232"/>
      <c r="Q833" s="232"/>
      <c r="Y833" s="474"/>
      <c r="AD833" s="6"/>
      <c r="AE833" s="6"/>
    </row>
    <row r="834" spans="4:31" x14ac:dyDescent="0.25">
      <c r="G834" s="362"/>
      <c r="H834" s="362"/>
      <c r="I834" s="362"/>
      <c r="M834" s="507"/>
    </row>
    <row r="835" spans="4:31" x14ac:dyDescent="0.25">
      <c r="M835" s="507"/>
    </row>
  </sheetData>
  <mergeCells count="117">
    <mergeCell ref="E821:G821"/>
    <mergeCell ref="E806:G806"/>
    <mergeCell ref="A811:B811"/>
    <mergeCell ref="A812:B812"/>
    <mergeCell ref="A664:B664"/>
    <mergeCell ref="A665:B665"/>
    <mergeCell ref="E678:G678"/>
    <mergeCell ref="A685:B685"/>
    <mergeCell ref="A686:B686"/>
    <mergeCell ref="A810:B810"/>
    <mergeCell ref="E659:G659"/>
    <mergeCell ref="A641:B641"/>
    <mergeCell ref="A642:B642"/>
    <mergeCell ref="E124:H124"/>
    <mergeCell ref="C143:H143"/>
    <mergeCell ref="C309:H309"/>
    <mergeCell ref="C585:H586"/>
    <mergeCell ref="E616:G616"/>
    <mergeCell ref="D559:G559"/>
    <mergeCell ref="A565:B565"/>
    <mergeCell ref="A563:B563"/>
    <mergeCell ref="A564:B564"/>
    <mergeCell ref="A566:B566"/>
    <mergeCell ref="A590:B590"/>
    <mergeCell ref="A591:B591"/>
    <mergeCell ref="A218:B218"/>
    <mergeCell ref="A219:B219"/>
    <mergeCell ref="A241:B241"/>
    <mergeCell ref="A242:B242"/>
    <mergeCell ref="A281:B281"/>
    <mergeCell ref="A282:B282"/>
    <mergeCell ref="F349:G349"/>
    <mergeCell ref="A357:B357"/>
    <mergeCell ref="A201:B201"/>
    <mergeCell ref="B1:X2"/>
    <mergeCell ref="A623:B623"/>
    <mergeCell ref="E638:G638"/>
    <mergeCell ref="A30:B30"/>
    <mergeCell ref="A31:B31"/>
    <mergeCell ref="A169:B169"/>
    <mergeCell ref="D176:G176"/>
    <mergeCell ref="A643:B643"/>
    <mergeCell ref="A644:B644"/>
    <mergeCell ref="D44:G44"/>
    <mergeCell ref="B3:X3"/>
    <mergeCell ref="F59:G59"/>
    <mergeCell ref="F81:G81"/>
    <mergeCell ref="A5:B5"/>
    <mergeCell ref="A8:B8"/>
    <mergeCell ref="A49:B49"/>
    <mergeCell ref="A66:B66"/>
    <mergeCell ref="A67:B67"/>
    <mergeCell ref="A81:B81"/>
    <mergeCell ref="A6:B6"/>
    <mergeCell ref="A7:B7"/>
    <mergeCell ref="A47:B47"/>
    <mergeCell ref="A48:B48"/>
    <mergeCell ref="F211:G211"/>
    <mergeCell ref="F25:G25"/>
    <mergeCell ref="A316:B316"/>
    <mergeCell ref="A50:B50"/>
    <mergeCell ref="F195:G195"/>
    <mergeCell ref="A202:B202"/>
    <mergeCell ref="A203:B203"/>
    <mergeCell ref="A149:B149"/>
    <mergeCell ref="A150:B150"/>
    <mergeCell ref="D163:G163"/>
    <mergeCell ref="A183:B183"/>
    <mergeCell ref="A128:B128"/>
    <mergeCell ref="A131:B131"/>
    <mergeCell ref="A148:B148"/>
    <mergeCell ref="A168:B168"/>
    <mergeCell ref="A64:B64"/>
    <mergeCell ref="A65:B65"/>
    <mergeCell ref="A87:B87"/>
    <mergeCell ref="A88:B88"/>
    <mergeCell ref="A113:B113"/>
    <mergeCell ref="A116:B116"/>
    <mergeCell ref="A151:B151"/>
    <mergeCell ref="A181:B181"/>
    <mergeCell ref="A182:B182"/>
    <mergeCell ref="A200:B200"/>
    <mergeCell ref="A317:B317"/>
    <mergeCell ref="A89:B89"/>
    <mergeCell ref="F106:G106"/>
    <mergeCell ref="A114:B114"/>
    <mergeCell ref="A115:B115"/>
    <mergeCell ref="A280:B280"/>
    <mergeCell ref="A90:B90"/>
    <mergeCell ref="E272:G272"/>
    <mergeCell ref="A129:B129"/>
    <mergeCell ref="A130:B130"/>
    <mergeCell ref="A184:B184"/>
    <mergeCell ref="A662:B662"/>
    <mergeCell ref="A663:B663"/>
    <mergeCell ref="A683:B683"/>
    <mergeCell ref="A684:B684"/>
    <mergeCell ref="A809:B809"/>
    <mergeCell ref="A620:B620"/>
    <mergeCell ref="A621:B621"/>
    <mergeCell ref="A28:B28"/>
    <mergeCell ref="A29:B29"/>
    <mergeCell ref="A166:B166"/>
    <mergeCell ref="A167:B167"/>
    <mergeCell ref="A279:B279"/>
    <mergeCell ref="A314:B314"/>
    <mergeCell ref="A315:B315"/>
    <mergeCell ref="A355:B355"/>
    <mergeCell ref="A356:B356"/>
    <mergeCell ref="A216:B216"/>
    <mergeCell ref="A217:B217"/>
    <mergeCell ref="A239:B239"/>
    <mergeCell ref="A240:B240"/>
    <mergeCell ref="A358:B358"/>
    <mergeCell ref="A592:B592"/>
    <mergeCell ref="A593:B593"/>
    <mergeCell ref="A622:B622"/>
  </mergeCells>
  <pageMargins left="0.82677165354330717" right="0" top="0.15748031496062992" bottom="0.19685039370078741" header="0.31496062992125984" footer="0.31496062992125984"/>
  <pageSetup paperSize="5" scale="10" fitToHeight="0" orientation="landscape" r:id="rId1"/>
  <ignoredErrors>
    <ignoredError sqref="W80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</dc:creator>
  <cp:keywords/>
  <dc:description/>
  <cp:lastModifiedBy>NADIN GARCIA GUTIERREZ</cp:lastModifiedBy>
  <cp:revision/>
  <cp:lastPrinted>2025-12-17T17:44:03Z</cp:lastPrinted>
  <dcterms:created xsi:type="dcterms:W3CDTF">2024-11-06T18:19:21Z</dcterms:created>
  <dcterms:modified xsi:type="dcterms:W3CDTF">2025-12-18T22:29:03Z</dcterms:modified>
  <cp:category/>
  <cp:contentStatus/>
</cp:coreProperties>
</file>